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defaultThemeVersion="124226"/>
  <bookViews>
    <workbookView xWindow="0" yWindow="0" windowWidth="19200" windowHeight="7050"/>
  </bookViews>
  <sheets>
    <sheet name="CDKT " sheetId="27" r:id="rId1"/>
    <sheet name="KQHDKQ " sheetId="28" r:id="rId2"/>
    <sheet name="LCTT" sheetId="31" r:id="rId3"/>
    <sheet name="TMBCTC" sheetId="30" r:id="rId4"/>
  </sheets>
  <externalReferences>
    <externalReference r:id="rId5"/>
    <externalReference r:id="rId6"/>
    <externalReference r:id="rId7"/>
    <externalReference r:id="rId8"/>
    <externalReference r:id="rId9"/>
  </externalReferences>
  <definedNames>
    <definedName name="_Fill" hidden="1">#REF!</definedName>
    <definedName name="cdps">[1]CDPS!$D$10:$D$181</definedName>
    <definedName name="dk" localSheetId="0">#REF!</definedName>
    <definedName name="dk" localSheetId="1">#REF!</definedName>
    <definedName name="dk">#REF!</definedName>
    <definedName name="dkco">#REF!</definedName>
    <definedName name="dkno">#REF!</definedName>
    <definedName name="DMTK">#REF!</definedName>
    <definedName name="MATK">[2]CDPS!$A$10:$A$160</definedName>
    <definedName name="_xlnm.Print_Area" localSheetId="0">'CDKT '!$A$1:$E$147</definedName>
    <definedName name="_xlnm.Print_Area" localSheetId="1">'KQHDKQ '!$A$1:$E$37</definedName>
    <definedName name="_xlnm.Print_Area" localSheetId="2">LCTT!$A$1:$E$48</definedName>
    <definedName name="_xlnm.Print_Area" localSheetId="3">TMBCTC!$A$1:$F$191</definedName>
    <definedName name="_xlnm.Print_Titles" localSheetId="0">'CDKT '!$9:$9</definedName>
    <definedName name="PSCO">#REF!</definedName>
    <definedName name="PSNO">#REF!</definedName>
    <definedName name="SOTIENVN">#REF!</definedName>
    <definedName name="TENTKVN">#REF!</definedName>
    <definedName name="ytff">[3]CDPS!$A$10:$A$184</definedName>
  </definedNames>
  <calcPr calcId="124519"/>
  <fileRecoveryPr repair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7" i="27"/>
  <c r="E184" i="30" l="1"/>
  <c r="D17" i="28"/>
  <c r="D99" i="27"/>
  <c r="C83" i="30" l="1"/>
  <c r="C156" l="1"/>
  <c r="C157" s="1"/>
  <c r="C99"/>
  <c r="D24" i="27"/>
  <c r="D69"/>
  <c r="E101" i="30" l="1"/>
  <c r="E99"/>
  <c r="A7" i="31"/>
  <c r="E36"/>
  <c r="E28"/>
  <c r="E19"/>
  <c r="E129" i="27"/>
  <c r="E125"/>
  <c r="E21" i="28"/>
  <c r="E12"/>
  <c r="E14" s="1"/>
  <c r="E18" s="1"/>
  <c r="E22" s="1"/>
  <c r="E25" s="1"/>
  <c r="E26" s="1"/>
  <c r="E89" i="27"/>
  <c r="E78"/>
  <c r="E65"/>
  <c r="E64" s="1"/>
  <c r="E56"/>
  <c r="E51"/>
  <c r="E47"/>
  <c r="E44"/>
  <c r="E41"/>
  <c r="E27"/>
  <c r="E19"/>
  <c r="E16"/>
  <c r="E13"/>
  <c r="E37" i="31" l="1"/>
  <c r="E40" s="1"/>
  <c r="E40" i="27"/>
  <c r="E33" s="1"/>
  <c r="E100"/>
  <c r="E12"/>
  <c r="E60" l="1"/>
  <c r="A3" i="30"/>
  <c r="A3" i="31"/>
  <c r="A3" i="28"/>
  <c r="C133" i="30"/>
  <c r="C135"/>
  <c r="C103" l="1"/>
  <c r="D36" i="31" l="1"/>
  <c r="E9"/>
  <c r="D9"/>
  <c r="E135" i="30" l="1"/>
  <c r="E91" l="1"/>
  <c r="C89"/>
  <c r="D41" i="27" l="1"/>
  <c r="E186" i="30" l="1"/>
  <c r="E172" l="1"/>
  <c r="C172"/>
  <c r="B133"/>
  <c r="F135"/>
  <c r="D135"/>
  <c r="B135"/>
  <c r="D126"/>
  <c r="B126"/>
  <c r="F133"/>
  <c r="E133"/>
  <c r="D133"/>
  <c r="B136" l="1"/>
  <c r="E126"/>
  <c r="E136" s="1"/>
  <c r="C126"/>
  <c r="C136" s="1"/>
  <c r="D136"/>
  <c r="F126"/>
  <c r="F136" s="1"/>
  <c r="E89" l="1"/>
  <c r="D27" i="27" l="1"/>
  <c r="D19"/>
  <c r="E152" i="30" l="1"/>
  <c r="C152"/>
  <c r="E111"/>
  <c r="C111"/>
  <c r="E105"/>
  <c r="C105"/>
  <c r="E98"/>
  <c r="C98"/>
  <c r="C91"/>
  <c r="E168" l="1"/>
  <c r="E174" s="1"/>
  <c r="C168"/>
  <c r="C174" s="1"/>
  <c r="E96" l="1"/>
  <c r="C166" l="1"/>
  <c r="C96"/>
  <c r="C186" l="1"/>
  <c r="A6" l="1"/>
  <c r="E103" l="1"/>
  <c r="C28" i="28" l="1"/>
  <c r="A6" l="1"/>
  <c r="C109" i="30" l="1"/>
  <c r="F148" l="1"/>
  <c r="F147"/>
  <c r="E79"/>
  <c r="F146" l="1"/>
  <c r="D115" l="1"/>
  <c r="E115"/>
  <c r="C115"/>
  <c r="E166" l="1"/>
  <c r="E157"/>
  <c r="E150"/>
  <c r="F150"/>
  <c r="D146"/>
  <c r="D150" s="1"/>
  <c r="C146"/>
  <c r="C150" s="1"/>
  <c r="D109"/>
  <c r="C79"/>
  <c r="D125" i="27" l="1"/>
  <c r="D12" i="28" l="1"/>
  <c r="D13" i="27" l="1"/>
  <c r="D21" i="28" l="1"/>
  <c r="D14"/>
  <c r="D18" s="1"/>
  <c r="D89" i="27"/>
  <c r="D78"/>
  <c r="D51"/>
  <c r="D47"/>
  <c r="D44"/>
  <c r="D16"/>
  <c r="D22" i="28" l="1"/>
  <c r="D25" s="1"/>
  <c r="D40" i="27"/>
  <c r="D12"/>
  <c r="D26" i="28" l="1"/>
  <c r="D65" i="27" l="1"/>
  <c r="D64" s="1"/>
  <c r="D100" s="1"/>
  <c r="D19" i="31"/>
  <c r="D28"/>
  <c r="D37" l="1"/>
  <c r="D40" s="1"/>
  <c r="D129" i="27"/>
  <c r="E109" i="30" l="1"/>
  <c r="D56" i="27"/>
  <c r="D33" s="1"/>
  <c r="D60" s="1"/>
  <c r="D103" i="30" l="1"/>
</calcChain>
</file>

<file path=xl/sharedStrings.xml><?xml version="1.0" encoding="utf-8"?>
<sst xmlns="http://schemas.openxmlformats.org/spreadsheetml/2006/main" count="526" uniqueCount="440">
  <si>
    <t>Lưu chuyển tiền thuần từ hoạt động kinh doanh</t>
  </si>
  <si>
    <t>Lưu chuyển tiền thuần từ hoạt động đầu tư</t>
  </si>
  <si>
    <t>006</t>
  </si>
  <si>
    <t>Ban hành theo QĐ số 125/2011/TT-BTC ngày 05/09/2011 của Bộ Tài Chính</t>
  </si>
  <si>
    <t>Mã số thuế: 0102970695</t>
  </si>
  <si>
    <t>BẢNG CÂN ĐỐI KẾ TOÁN</t>
  </si>
  <si>
    <t>TÀI SẢN</t>
  </si>
  <si>
    <t>Mã số</t>
  </si>
  <si>
    <t>Thuyết
minh</t>
  </si>
  <si>
    <t>Đơn vị tính: đồng</t>
  </si>
  <si>
    <t>A</t>
  </si>
  <si>
    <t>B</t>
  </si>
  <si>
    <t>C</t>
  </si>
  <si>
    <t>I. Tiền và tương đương tiền</t>
  </si>
  <si>
    <t>1. Phải thu của khách hàng</t>
  </si>
  <si>
    <t>1. Tài sản cố định hữu hình</t>
  </si>
  <si>
    <t xml:space="preserve"> - Nguyên giá</t>
  </si>
  <si>
    <t xml:space="preserve"> - Giá trị hao mòn lũy kế (*)</t>
  </si>
  <si>
    <t>3. Tài sản cố định vô hình</t>
  </si>
  <si>
    <t>IV. Tài sản dài hạn khác</t>
  </si>
  <si>
    <t>3. Tài sản dài hạn khác</t>
  </si>
  <si>
    <t>NGUỒN VỐN</t>
  </si>
  <si>
    <t>I. Nợ ngắn hạn</t>
  </si>
  <si>
    <t>1. Vay ngắn hạn</t>
  </si>
  <si>
    <t>2. Phải trả người bán</t>
  </si>
  <si>
    <t>II. Nợ dài hạn</t>
  </si>
  <si>
    <t>Trong đó</t>
  </si>
  <si>
    <r>
      <t xml:space="preserve">Mẫu số B01 - CTQ 
</t>
    </r>
    <r>
      <rPr>
        <i/>
        <sz val="10"/>
        <rFont val="Arial"/>
        <family val="2"/>
      </rPr>
      <t>(Ban hành theo TT số 125/2011/TT-BTC ngày 5/9/2011 của Bộ Tài chính)</t>
    </r>
  </si>
  <si>
    <t>A - TÀI SẢN NGẮN HẠN (100=110+120+130+140+150)</t>
  </si>
  <si>
    <t xml:space="preserve">1. Tiền </t>
  </si>
  <si>
    <t>2. Các khoản tương đương tiền</t>
  </si>
  <si>
    <t>II. Các khoản đầu tư tài chính ngắn hạn</t>
  </si>
  <si>
    <t>1. Đầu tư ngắn hạn</t>
  </si>
  <si>
    <t>III. Các khoản phải thu ngắn hạn</t>
  </si>
  <si>
    <t>2. Trả trước cho người bán</t>
  </si>
  <si>
    <t>3. Phải thu nội bộ ngắn hạn</t>
  </si>
  <si>
    <t>4. Phải thu hoạt động nghiệp vụ</t>
  </si>
  <si>
    <t>5. Các khoản phải thu khác</t>
  </si>
  <si>
    <t>IV. Hàng tồn kho</t>
  </si>
  <si>
    <t>V. Tài sản ngắn hạn khác</t>
  </si>
  <si>
    <t>1. Chi phí trả trước ngắn hạn</t>
  </si>
  <si>
    <t>2. Thuế GTGT được khấu trừ</t>
  </si>
  <si>
    <t>4. Giao dịch mua bán lại trái phiếu Chính phủ</t>
  </si>
  <si>
    <t xml:space="preserve">5. Tài sản ngắn hạn khác </t>
  </si>
  <si>
    <t>I. Các khoản phải thu dài hạn</t>
  </si>
  <si>
    <t>1. Phải thu dài hạn khách hàng</t>
  </si>
  <si>
    <t>2. Vốn kinh doanh ở đơn vị trực thuộc</t>
  </si>
  <si>
    <t>3. Phải thu dài hạn nội bộ</t>
  </si>
  <si>
    <t>4. Phải thu dài hạn khác</t>
  </si>
  <si>
    <t>5. Dự phòng phải thu dài hạn khó đòi (*)</t>
  </si>
  <si>
    <t>2. Dự phòng giảm giá đầu tư  ngắn hạn (*)</t>
  </si>
  <si>
    <t>II. Tài sản cố định</t>
  </si>
  <si>
    <t xml:space="preserve">2. Tài sản cố định thuê tài chính </t>
  </si>
  <si>
    <t>4. Chi phí xây dựng cơ bản dở dang</t>
  </si>
  <si>
    <t>III. Các khoản đầu tư tài chính dài hạn</t>
  </si>
  <si>
    <t>1. Đầu tư vào công ty con</t>
  </si>
  <si>
    <t>2. Đầu tư vào công ty liên doanh, liên kết</t>
  </si>
  <si>
    <t>3. Đầu tư dài hạn khác</t>
  </si>
  <si>
    <t>3. Dự phòng giảm giá đầu tư dài hạn (*)</t>
  </si>
  <si>
    <t>1. Chi phí trả trước dài hạn</t>
  </si>
  <si>
    <t>2. Tài sản thuế thu nhập hoãn lại</t>
  </si>
  <si>
    <t>TỔNG CỘNG TÀI SẢN (270 = 100 + 200)</t>
  </si>
  <si>
    <t>Chi tiêu</t>
  </si>
  <si>
    <t>A - NỢ PHẢI TRẢ ( 300 = 310 + 330)</t>
  </si>
  <si>
    <t>3. Người mua trả tiền trước</t>
  </si>
  <si>
    <t>4. Thuế và các khoản phải nộp Nhà nước</t>
  </si>
  <si>
    <t>5. Phải trả người lao động</t>
  </si>
  <si>
    <t>6. Chi phí phải trả</t>
  </si>
  <si>
    <t>7. Phải trả nội bộ</t>
  </si>
  <si>
    <t>8. Các khoản phải trả, phải nộp ngắn hạn khác</t>
  </si>
  <si>
    <t>9.Dự phòng phải trả ngắn hạn</t>
  </si>
  <si>
    <t>10. Quỹ khen thưởng phúc lợi</t>
  </si>
  <si>
    <t>11. Giao dịch mua bán lại trái phiếu Chính phủ</t>
  </si>
  <si>
    <t>12. Doanh thu chưa thực hiện ngắn hạn</t>
  </si>
  <si>
    <t>1. Phải trả dài hạn người bán</t>
  </si>
  <si>
    <t>2. Phải trả dài hạn nội bộ</t>
  </si>
  <si>
    <t xml:space="preserve">3. Phải trả dài hạn khác </t>
  </si>
  <si>
    <t>4. Vay và nợ dài hạn</t>
  </si>
  <si>
    <t>5. Thuế thu nhập hoãn lại phải trả</t>
  </si>
  <si>
    <t>6. Dự phòng trợ cấp mất việc làm</t>
  </si>
  <si>
    <t>7. Dự phòng phải trả dài hạn</t>
  </si>
  <si>
    <t>8. Doanh thu chưa thực hiện dài hạn</t>
  </si>
  <si>
    <t>9. Quỹ phát triển khoa học và công nghệ</t>
  </si>
  <si>
    <t>10. Quỹ dự phòng bồi thường thiệt hại cho nhà đầu tư</t>
  </si>
  <si>
    <t>B -  VỐN CHỦ SỞ HỮU</t>
  </si>
  <si>
    <t>B - TÀI SẢN DÀI HẠN (200 = 210 + 220 + 250 + 260)</t>
  </si>
  <si>
    <t>1. Vốn đầu tư của chủ sở hữu</t>
  </si>
  <si>
    <t>2. Thặng dư vốn cổ phần</t>
  </si>
  <si>
    <t>3. Vốn khác của chủ sở hữu</t>
  </si>
  <si>
    <t>4. Cổ phiếu Quỹ (*)</t>
  </si>
  <si>
    <t>5. Chênh lệch đánh giá lại tài sản</t>
  </si>
  <si>
    <t>6. Chênh lệch tỷ giá hối đoái</t>
  </si>
  <si>
    <t>7. Quỹ đầu tư phát triển</t>
  </si>
  <si>
    <t>8. Quỹ dự phòng tài chính</t>
  </si>
  <si>
    <t>9. Quỹ khác thuộc vốn chủ sở hữu</t>
  </si>
  <si>
    <t>10. Lợi nhuận sau thuế chưa phân phối</t>
  </si>
  <si>
    <t>TỔNG CỘNG NGUỒN VỐN (440 = 300 + 400)</t>
  </si>
  <si>
    <t>2. Vật tư , chứng chỉ có giá  nhân giữ hộ</t>
  </si>
  <si>
    <t>3. Tài sản nhận ký cược</t>
  </si>
  <si>
    <t>4. Nợ khó đòi đã xử lý</t>
  </si>
  <si>
    <t>5. Ngoại tệ các loại</t>
  </si>
  <si>
    <t>6. Chứng khoán lưu ký của công ty quản lý quỹ</t>
  </si>
  <si>
    <t>6.1. Chứng khoán giao dịch</t>
  </si>
  <si>
    <t>6.3. Chứng khoán cầm cố</t>
  </si>
  <si>
    <t>6.2. Chứng khoán tạm dừng giao dịch</t>
  </si>
  <si>
    <t>6.4. Chứng khoán tạm giữ</t>
  </si>
  <si>
    <t xml:space="preserve">6.5. Chứng khoán chờ thanh toán </t>
  </si>
  <si>
    <t>6.6. Chứng khoán phong tỏa chờ rút</t>
  </si>
  <si>
    <t>6.7. Chứng khoán chờ giao dịch</t>
  </si>
  <si>
    <t>6.8. Chứng khoán quỹ đảm bảo khoản vay</t>
  </si>
  <si>
    <t>6.9. Chứng khoán sửa lỗi giao dịch</t>
  </si>
  <si>
    <t>007</t>
  </si>
  <si>
    <t>008</t>
  </si>
  <si>
    <t>009</t>
  </si>
  <si>
    <t>010</t>
  </si>
  <si>
    <t>011</t>
  </si>
  <si>
    <t>012</t>
  </si>
  <si>
    <t>013</t>
  </si>
  <si>
    <t>014</t>
  </si>
  <si>
    <t>015</t>
  </si>
  <si>
    <t>7. Chứng khoán chưa lưu ký của Công ty quản lý quỹ</t>
  </si>
  <si>
    <t>020</t>
  </si>
  <si>
    <t>8. Tiền gửi của nhà đầu tư ủy thác</t>
  </si>
  <si>
    <t>CÁC CHỈ TIÊU NGOÀI BẢNG CÂN ĐỐI KẾ TOÁN</t>
  </si>
  <si>
    <t>Chỉ tiêu</t>
  </si>
  <si>
    <t>1. Tài sản cố định thuê ngoài</t>
  </si>
  <si>
    <t>Ghi chú:</t>
  </si>
  <si>
    <t>(Ký, họ tên, đóng dấu)</t>
  </si>
  <si>
    <t>001</t>
  </si>
  <si>
    <t>002</t>
  </si>
  <si>
    <t>003</t>
  </si>
  <si>
    <t>004</t>
  </si>
  <si>
    <t>005</t>
  </si>
  <si>
    <t>Mẫu số 02-CTQ</t>
  </si>
  <si>
    <t>Ban hành theo QĐ số 62/2005/QĐ-BTC
ngày 14/09/2005 của Bộ Tài Chính</t>
  </si>
  <si>
    <t>BÁO CÁO KẾT QUẢ HOẠT ĐỘNG KINH DOANH</t>
  </si>
  <si>
    <t>2. Các khoản giảm trừ doanh thu</t>
  </si>
  <si>
    <t>6. Doanh thu hoạt động tài chính</t>
  </si>
  <si>
    <t>8. Chi phí quản lý doanh nghiệp</t>
  </si>
  <si>
    <t>10. Thu nhập khác</t>
  </si>
  <si>
    <t>11. Chi phí khác</t>
  </si>
  <si>
    <t>01</t>
  </si>
  <si>
    <t>02</t>
  </si>
  <si>
    <t>10</t>
  </si>
  <si>
    <t>11</t>
  </si>
  <si>
    <t>20</t>
  </si>
  <si>
    <t>21</t>
  </si>
  <si>
    <t>22</t>
  </si>
  <si>
    <t>Mẫu số 03-CTQ</t>
  </si>
  <si>
    <t>BÁO CÁO LƯU CHUYỂN TIẾN TỆ</t>
  </si>
  <si>
    <t>(Phương pháp trực tiếp)</t>
  </si>
  <si>
    <t>CHỈ TIÊU</t>
  </si>
  <si>
    <t>Lưu chuyển tiền thuần từ hoạt động tài chính</t>
  </si>
  <si>
    <t>03</t>
  </si>
  <si>
    <t>04</t>
  </si>
  <si>
    <t>05</t>
  </si>
  <si>
    <t>06</t>
  </si>
  <si>
    <t>07</t>
  </si>
  <si>
    <t>30</t>
  </si>
  <si>
    <t>31</t>
  </si>
  <si>
    <t>32</t>
  </si>
  <si>
    <t>33</t>
  </si>
  <si>
    <t>34</t>
  </si>
  <si>
    <t>35</t>
  </si>
  <si>
    <t>36</t>
  </si>
  <si>
    <t>40</t>
  </si>
  <si>
    <t>50</t>
  </si>
  <si>
    <t>60</t>
  </si>
  <si>
    <t>70</t>
  </si>
  <si>
    <t xml:space="preserve"> - Tiền gửi của nhà đầu tư ủy thác trong nước</t>
  </si>
  <si>
    <t xml:space="preserve"> - Tiền gửi của nhà đầu tư ủy thác nước ngoài</t>
  </si>
  <si>
    <t>030</t>
  </si>
  <si>
    <t>031</t>
  </si>
  <si>
    <t>032</t>
  </si>
  <si>
    <t>9. Danh mục đầu tư của nhà đầu tư ủy thác</t>
  </si>
  <si>
    <t>9.1 Nhà đầu tư ủy thác trong nước</t>
  </si>
  <si>
    <t>040</t>
  </si>
  <si>
    <t>041</t>
  </si>
  <si>
    <t>10. Các khoản phải thu của nhà đầu tư ủy thác</t>
  </si>
  <si>
    <t>050</t>
  </si>
  <si>
    <t>051</t>
  </si>
  <si>
    <t>11. Các khoản phải trả của nhà đầu tư ủy thác</t>
  </si>
  <si>
    <t xml:space="preserve"> - Những chỉ tiêu không có số liệu có thể không phải trình bày nhưng không được đánh lại " Mã số".</t>
  </si>
  <si>
    <t xml:space="preserve"> - Số liệu trong các chỉ tiêu có dấu (*) được ghi bằng số âm dưới hình thức ghi trong ngoặc đơn (…) </t>
  </si>
  <si>
    <t>3. Thuế và các khoản khác phải thu Nhà nước</t>
  </si>
  <si>
    <t xml:space="preserve">1. Doanh thu </t>
  </si>
  <si>
    <t>3. Doanh thu thuần về hoạt động kinh doanh ( 10= 01 - 02)</t>
  </si>
  <si>
    <t>4. Chi phí hoạt động kinh doanh, giá vốn hàng bán</t>
  </si>
  <si>
    <t>5. Lợi nhuận gộp của hoạt động kinh
doanh ( 20=10 - 11)</t>
  </si>
  <si>
    <t>7. Chi phí  tài chính</t>
  </si>
  <si>
    <t>25</t>
  </si>
  <si>
    <t>9. Lợi nhuận thuần từ hoạt động kinh
doanh (30=20+(21-22)-25)</t>
  </si>
  <si>
    <t>12. Lợi nhuận khác (40=31-32)</t>
  </si>
  <si>
    <t>13. Tổng lợi nhuận kế toán trước thuế
( 50=30+40)</t>
  </si>
  <si>
    <t>51</t>
  </si>
  <si>
    <t>15. Chi phí thuế TNDN hoãn lại</t>
  </si>
  <si>
    <t>14. Chi phí thuế TNDN hiện hành</t>
  </si>
  <si>
    <t>52</t>
  </si>
  <si>
    <t>16. Lợi nhuận sau thuế TNDN (60=50-51 - 52)</t>
  </si>
  <si>
    <t>16. Lãi trên cổ phiếu (*)</t>
  </si>
  <si>
    <t>23</t>
  </si>
  <si>
    <t>24</t>
  </si>
  <si>
    <t>26</t>
  </si>
  <si>
    <t>27</t>
  </si>
  <si>
    <t>Ảnh hưởng của thay đổi tỷ giá hối đoái quy đổi ngoại tệ</t>
  </si>
  <si>
    <t>61</t>
  </si>
  <si>
    <t>Lưu chuyển tiền thuần trong kỳ (20+30+40)</t>
  </si>
  <si>
    <t>Tiền và các khoản tương đương tiền đầu kỳ</t>
  </si>
  <si>
    <t>Công ty Cổ phần Quản lý Quỹ Amber</t>
  </si>
  <si>
    <t>Số cuối quý</t>
  </si>
  <si>
    <t>Số đầu quý</t>
  </si>
  <si>
    <t>09</t>
  </si>
  <si>
    <t xml:space="preserve">        Người lập biểu                         Kế toán trưởng</t>
  </si>
  <si>
    <t>042</t>
  </si>
  <si>
    <t xml:space="preserve"> </t>
  </si>
  <si>
    <t>(Ký, họ tên)</t>
  </si>
  <si>
    <t>Kế toán trưởng</t>
  </si>
  <si>
    <t>Người lập biểu</t>
  </si>
  <si>
    <t>Cộng</t>
  </si>
  <si>
    <t>-</t>
  </si>
  <si>
    <t>- Lãi tiền gửi</t>
  </si>
  <si>
    <t>-  Chi phí bằng tiền khác</t>
  </si>
  <si>
    <t>-   Chi phí thuế phí, lệ  phí</t>
  </si>
  <si>
    <t xml:space="preserve">+ Doanh thu hoạt động tư vấn đầu tư chứng khoán </t>
  </si>
  <si>
    <t xml:space="preserve">+ Doanh thu hoạt động quản lý danh mục đầu tư </t>
  </si>
  <si>
    <t>(Đơn vị tính: ………..)</t>
  </si>
  <si>
    <t xml:space="preserve">VI- Thông tin bổ sung cho các khoản mục trình bày trong Báo cáo kết quả hoạt động kinh doanh </t>
  </si>
  <si>
    <t>Số dư cuối kỳ</t>
  </si>
  <si>
    <t>Số trả trong kỳ</t>
  </si>
  <si>
    <t>Số vay trong kỳ</t>
  </si>
  <si>
    <t>Số dư đầu kỳ</t>
  </si>
  <si>
    <t>Lãi suất vay</t>
  </si>
  <si>
    <t>- Thuế thu nhập cá nhân</t>
  </si>
  <si>
    <t xml:space="preserve">- Thuế thu nhập doanh nghiệp </t>
  </si>
  <si>
    <t xml:space="preserve">- Thuế giá trị gia tăng </t>
  </si>
  <si>
    <t>Giá trị</t>
  </si>
  <si>
    <t>Số lượng</t>
  </si>
  <si>
    <t>- Giảm khác</t>
  </si>
  <si>
    <t>- Thanh lý, nhượng bán</t>
  </si>
  <si>
    <t>- Tăng khác</t>
  </si>
  <si>
    <t>Giá trị hao mòn lũy kế</t>
  </si>
  <si>
    <t>Tổng cộng</t>
  </si>
  <si>
    <t>Khoản mục</t>
  </si>
  <si>
    <t>TSCĐ hữu hình khác</t>
  </si>
  <si>
    <t>Phương tiện vận tải, truyền dẫn</t>
  </si>
  <si>
    <t>Máy móc, thiết bị</t>
  </si>
  <si>
    <t>Nhà cửa, vật kiến trúc</t>
  </si>
  <si>
    <t>- Các thay đổi khác về TSCĐ hữu hình:</t>
  </si>
  <si>
    <t>- Các cam kết về việc mua, bán TSCĐ hữu hình có giá trị lớn trong tương lai:</t>
  </si>
  <si>
    <t>- Nguyên giá TSCĐ cuối năm chờ thanh lý:</t>
  </si>
  <si>
    <t>- Nguyên giá TSCĐ cuối năm đã khấu hao hết nhưng vẫn còn sử dụng:</t>
  </si>
  <si>
    <t>- Giá trị còn lại cuối năm của TSCĐ hữu hình đã dùng để thế chấp, cấm cố đảm bảo các khoản vay:</t>
  </si>
  <si>
    <t>- Đầu tư XDCB hoàn thành</t>
  </si>
  <si>
    <t>- Cầm cố, ký quỹ, ký cược</t>
  </si>
  <si>
    <t xml:space="preserve">- Phải thu hoạt động tư vấn đầu tư chứng khoán </t>
  </si>
  <si>
    <t xml:space="preserve">- Phải thu hoạt động quản lý danh mục đầu tư </t>
  </si>
  <si>
    <t xml:space="preserve">- Phải thu hoạt động quản lý quỹ đầu tư chứng khoán và công ty đầu tư chứng khoán </t>
  </si>
  <si>
    <t xml:space="preserve">03 - Các khoản phải thu hoạt động nghiệp vụ </t>
  </si>
  <si>
    <t>- Dự phòng giảm giá đầu tư ngắn hạn</t>
  </si>
  <si>
    <t>- Chứng khoán khác (chi tiết danh mục chứng khoán khác bị giảm giá/rủi ro)</t>
  </si>
  <si>
    <t>- Chứng chỉ quỹ (chi tiết danh mục chứng chỉ quỹ bị giảm giá/rủi ro)</t>
  </si>
  <si>
    <t>- Trái phiếu đầu tư ngắn hạn (chi tiết danh mục trái phiếu bị giảm giá/rủi ro)</t>
  </si>
  <si>
    <t>- Cổ phiếu đầu tư ngắn hạn (chi tiết danh mục cổ phiếu bị giảm giá/rủi ro)</t>
  </si>
  <si>
    <t xml:space="preserve">- Tiền gửi Ngân hàng </t>
  </si>
  <si>
    <t>- Tiền mặt</t>
  </si>
  <si>
    <t>01 - Tiền</t>
  </si>
  <si>
    <t>(Đơn vị tính: đồng)</t>
  </si>
  <si>
    <t>V- Thông tin bổ sung cho các khoản mục trình bày trong Bảng cân đối kế toán</t>
  </si>
  <si>
    <t>11- Các nguyên tắc và phương pháp kế toán khác.</t>
  </si>
  <si>
    <t>10- Nguyên tắc và phương pháp ghi nhận chi phí thuế thu nhập doanh nghiệp hiện hành, chi phí thuế thu nhập doanh nghiệp hoãn lại.</t>
  </si>
  <si>
    <t>9- Nguyên tắc và phương pháp ghi nhận chi phí tài chính.</t>
  </si>
  <si>
    <t>- Doanh thu hoạt động tài chính.</t>
  </si>
  <si>
    <t>- Doanh thu hoạt động nghiệp vụ;</t>
  </si>
  <si>
    <t>8- Nguyên tắc và phương pháp ghi nhận doanh thu:</t>
  </si>
  <si>
    <t>- Nguyên tắc ghi nhận lợi nhuận chưa phân phối.</t>
  </si>
  <si>
    <t>- Nguyên tắc ghi nhận chênh lệch tỷ giá.</t>
  </si>
  <si>
    <t>- Nguyên tắc ghi nhận chênh lệch đánh giá lại tài sản.</t>
  </si>
  <si>
    <t>- Nguyên tắc ghi nhận vốn đầu tư, thặng dư vốn cổ phần, vốn khác của chủ sở hữu.</t>
  </si>
  <si>
    <t>7- Nguyên tắc ghi nhận vốn chủ sở hữu:</t>
  </si>
  <si>
    <t>6- Nguyên tắc và phương pháp ghi nhận các khoản dự phòng phải trả.</t>
  </si>
  <si>
    <t>5- Nguyên tắc ghi nhận chi phí phải trả.</t>
  </si>
  <si>
    <t xml:space="preserve">       - Công cụ dụng cụ xuất dùng có giá trị lớn;</t>
  </si>
  <si>
    <t xml:space="preserve">       - Chi phí chuyển địa điểm, chi phí tổ chức lại doanh nghiệp;</t>
  </si>
  <si>
    <t xml:space="preserve">       - Chi phí trước hoạt động, chi phí chuẩn bị sản xuất (bao gồm chi phí đào tạo);</t>
  </si>
  <si>
    <t xml:space="preserve">       - Chi phí thành lập;</t>
  </si>
  <si>
    <t>Các chi phí sau đây đã phát sinh trong năm tài chính nhưng được hạch toán vào chi phí trả trước dài hạn để phân bổ dần vào kết quả hoạt động kinh doanh:</t>
  </si>
  <si>
    <t>Chi phí trả trước chỉ liên quan đến chi phí sản xuất kinh doanh năm tài chính hiện tại được ghi nhận là chi phí trả trước ngắn hạn.</t>
  </si>
  <si>
    <t>4- Nguyên tắc ghi nhận và vốn hóa các khoản chi phí khác:</t>
  </si>
  <si>
    <t>- Phương pháp lập dự phòng giảm giá đầu tư ngắn hạn, dài hạn.</t>
  </si>
  <si>
    <t>- Các khoản đầu tư chứng khoán;</t>
  </si>
  <si>
    <t>Đầu tư dài hạn liên quan đến các chứng khoán và trái phiếu chính phủ mà Công ty có ý định nắm giữ hơn một năm.</t>
  </si>
  <si>
    <t>Đầu tư ngắn hạn bao gồm sở hữu các cổ phiếu niêm yết và không niêm yết và các chứng khoán thanh khoản khác mà có thể thực hiện và có ý định nắm giữ không quá một năm.</t>
  </si>
  <si>
    <t>3-Nguyên tắc ghi nhận các khoản đầu tư tài chính:</t>
  </si>
  <si>
    <t>Khấu hao được tính theo phương pháp đường thẳng và tuân thủ theo tỉ lệ khấu hao được xác định theo quy định tại Quyết định số 206/203/QĐ-BTC ngày 12/12/3003 của bộ tài chính</t>
  </si>
  <si>
    <t>(b) Phương pháp khấu hao TSCĐ hữu hình, TSCĐ vô hình, thuê tài chính:</t>
  </si>
  <si>
    <t>Tài sản cố định thuê tài chính: được ghi nhận nguyên giá theo giá trrị hợp lý hoặc giá trị hiên tại của khoản thanh toán tiền thuê tối thiểu (bao gồm thuế GTGT) và các chi phí trực tiếp phát sinh ban đầu liên quan đến TSCĐ thuê tài chính. Trong quá trình sử dụng, tài sản cố định thuê tài chính được ghi nhận theo nguyên giá hao mòn lũy kế va giá trị còn lại.</t>
  </si>
  <si>
    <t>(a) Tài sản cố định hữu hình, vô hình được ghi nhận theo giá gốc. Trong quá trình sử dụng TSCĐ được ghi nhận theo nguyên giá hao mòn lũy kế và giá trị còn lại.</t>
  </si>
  <si>
    <t xml:space="preserve">2- Nguyên tắc ghi nhận và khấu hao TSCĐ: </t>
  </si>
  <si>
    <t>Phương pháp chuyển đổi các đồng tiền khác ra đồng tiền sử dụng trong kế toán : theo tỷ giá của ngày kết thúc kỳ kế toán.</t>
  </si>
  <si>
    <t>1- Nguyên tắc ghi nhận các khoản tiền và các khoản tương đương tiền: Là các khoản đầu tư ngắn hạn có khả năng chuyển đổi dễ dàng
 thành tiền và không có rủi ro trong chuyển đổi thành tiền từ ngày mua khoản đầu tư đó tại thời điểm báo cáo.</t>
  </si>
  <si>
    <t xml:space="preserve">IV- Các chính sách kế toán áp dụng </t>
  </si>
  <si>
    <t>3- Hình thức kế toán áp dụng  : Áp dụng theo hình thức Nhật ký chung</t>
  </si>
  <si>
    <t>2- Tuyên bố về việc tuân thủ Chuẩn mực kế toán và Chế độ kế toán do Bộ tài chính ban hành</t>
  </si>
  <si>
    <t>1- Chế độ kế toán áp dụng : Các báo báo tài chính được lập theo quyết định số 125/2011/QĐ-BTC ngày 05 tháng 09 năm 2011,
 chuẩn mực kế toán Việt Nam, Hệ Thống Kế Toán Việt Nam và các nguyên tắc kế toán được áp dụng phổ biến tại Việt Nam.</t>
  </si>
  <si>
    <t xml:space="preserve">III- Chuẩn mực và Chế độ kế toán áp dụng </t>
  </si>
  <si>
    <t>2- Đơn vị tiền tệ sử dụng trong kế toán: VND (Việt Nam Đồng)</t>
  </si>
  <si>
    <t>1- Kỳ kế toán năm (bắt đầu từ ngày 01 /01 kết thúc vào ngày 31/12).</t>
  </si>
  <si>
    <t>II- Kỳ kế toán, đơn vị tiền tệ sử dụng trong kế toán</t>
  </si>
  <si>
    <t xml:space="preserve">000510/QLQ </t>
  </si>
  <si>
    <t>Nguyễn Thị Thủy</t>
  </si>
  <si>
    <t>Tổng Giám Đốc</t>
  </si>
  <si>
    <t>Ngày cấp</t>
  </si>
  <si>
    <t>Số giấy phép</t>
  </si>
  <si>
    <t>Chức vụ</t>
  </si>
  <si>
    <t>Họ và tên</t>
  </si>
  <si>
    <t>STT</t>
  </si>
  <si>
    <t xml:space="preserve"> (2) Số nhân viên có chứng chỉ hành nghề: </t>
  </si>
  <si>
    <t xml:space="preserve"> (1)  Trong đó: </t>
  </si>
  <si>
    <r>
      <rPr>
        <b/>
        <sz val="10"/>
        <rFont val="Times New Roman"/>
        <family val="1"/>
      </rPr>
      <t>4- Tổng số nhân viên</t>
    </r>
    <r>
      <rPr>
        <sz val="10"/>
        <rFont val="Times New Roman"/>
        <family val="1"/>
      </rPr>
      <t xml:space="preserve">: </t>
    </r>
  </si>
  <si>
    <r>
      <rPr>
        <b/>
        <sz val="10"/>
        <rFont val="Times New Roman"/>
        <family val="1"/>
      </rPr>
      <t>3. Ngành nghề kinh doanh</t>
    </r>
    <r>
      <rPr>
        <sz val="10"/>
        <rFont val="Times New Roman"/>
        <family val="1"/>
      </rPr>
      <t xml:space="preserve"> : Quản lý quỹ đầu tư chứng khoán;Cty đầu tư chứng khoán ; Quản lý danh mục đầu tư chứng khoán.</t>
    </r>
  </si>
  <si>
    <r>
      <t xml:space="preserve">2 - Lĩnh vực hoạt động: </t>
    </r>
    <r>
      <rPr>
        <sz val="11"/>
        <rFont val="Times New Roman"/>
        <family val="1"/>
      </rPr>
      <t>Quản lý quỹ đầu tư chứng khoán theo giấy phép đầu tư 
số 39/UBCK-GP Chủ Tịch Ủy Ban Chứng Khoán Nhà nước cấp ngày 08 tháng 10 năm 2008.</t>
    </r>
  </si>
  <si>
    <t>Giấy phép điều chỉnh số 11/GPĐC-UBCK ngày 30/01/2018</t>
  </si>
  <si>
    <t>Giấy phép điều chỉnh số 03/GPĐC-UBCK ngày 22/03/2017</t>
  </si>
  <si>
    <r>
      <t xml:space="preserve">1 - Hình thức sở hữu vốn: 
</t>
    </r>
    <r>
      <rPr>
        <sz val="11"/>
        <rFont val="Times New Roman"/>
        <family val="1"/>
      </rPr>
      <t xml:space="preserve">Công ty cổ phần được góp vốn bởi các cổ đông. Theo giấy phép hoạt động kinh doanh số 39/UBCK-GP ngày 08/10/2008; 
 Giấy phép điều chỉnh số 46/GPĐC-UBCK ngày 10/07/2009; 
 Giấy phép điều chỉnh số 18/GPĐC-UBCK ngày 13/10/2011 
 Giấy phép điều chỉnh số 29/GPĐC-UBCK ngày 14/03/2012 
 Giấy phép điều chỉnh số 05/GPĐC-UBCK ngày 13/03/2013
 Giấy phép điều chỉnh số 14/GPĐC-UBCK ngày 19/06/2015
 Giấy phép điều chỉnh số 34/GPĐC-UBCK ngày 23/12/2015 do Ủy ban chứng khoán nhà nước cấp với vốn điều lệ của Công ty là 50.000.000.000đ (Năm mươi tỷ đồng.) 
 Giấy phép điều chỉnh số 09/GPĐC-UBCK ngày 14/06/2016  </t>
    </r>
  </si>
  <si>
    <t xml:space="preserve">I- Đặc điểm hoạt động của công ty </t>
  </si>
  <si>
    <t>BẢN THUYẾT MINH BÁO CÁO TÀI CHÍNH</t>
  </si>
  <si>
    <t>(Ban hành theo TT số 125/2011/TT-BTC ngày 5/9/2011 của Bộ Tài chính)</t>
  </si>
  <si>
    <t xml:space="preserve">Mã số thuế: 0102970695                                                     </t>
  </si>
  <si>
    <t>Mẫu số B09-CTQ</t>
  </si>
  <si>
    <t>Giấy phép điều chỉnh số 40/GPĐC-UBCK ngày 07/06/2018</t>
  </si>
  <si>
    <t xml:space="preserve">- Vay của đối tượng khác </t>
  </si>
  <si>
    <t xml:space="preserve">- Vay cá nhân 
</t>
  </si>
  <si>
    <t>Tiền và các khoản tương đương tiền cuối kỳ (50+/-60)</t>
  </si>
  <si>
    <t>+ Lê Mạnh Linh</t>
  </si>
  <si>
    <t>+ Chi phí trước thành lập VPDD</t>
  </si>
  <si>
    <t>04 - Các khoản phải thu khác</t>
  </si>
  <si>
    <t>05 - Chi phí trả trước ngắn hạn</t>
  </si>
  <si>
    <t>08</t>
  </si>
  <si>
    <t xml:space="preserve">02 - Các khoản đầu tư tài chính ngắn hạn </t>
  </si>
  <si>
    <t xml:space="preserve">- Tiền gửi có kỳ hạn 06 tháng
</t>
  </si>
  <si>
    <t>06 - Tài sản ngắn hạn khác</t>
  </si>
  <si>
    <t xml:space="preserve">08. Vay ngắn hạn </t>
  </si>
  <si>
    <t xml:space="preserve"> - Chi phí nhân viên quản lý</t>
  </si>
  <si>
    <t xml:space="preserve"> - Chi phí công cụ, dụng cụ</t>
  </si>
  <si>
    <t>+ Nguyễn Trung Kiên</t>
  </si>
  <si>
    <t>Công ty Cổ Phần Quản Lý Quỹ Amber</t>
  </si>
  <si>
    <t>- Vay ngân hàng</t>
  </si>
  <si>
    <t xml:space="preserve">      Người lập biểu                              Kế toán trưởng</t>
  </si>
  <si>
    <t xml:space="preserve">           (Ký, họ tên)                                          (Ký, họ tên)          </t>
  </si>
  <si>
    <t xml:space="preserve">              (Ký, họ tên)                                               (Ký, họ tên)</t>
  </si>
  <si>
    <t xml:space="preserve">         Người lập biểu                                 Kế toán trưởng</t>
  </si>
  <si>
    <t xml:space="preserve">            (Ký, họ tên)                                        (Ký, họ tên)          </t>
  </si>
  <si>
    <t>Doãn Hồ Lan</t>
  </si>
  <si>
    <t>001832/QLQ</t>
  </si>
  <si>
    <t>Lê Đức Mạnh</t>
  </si>
  <si>
    <t>Nhân viên</t>
  </si>
  <si>
    <t>001851/QLQ</t>
  </si>
  <si>
    <t>Đặng Thị Minh Tâm</t>
  </si>
  <si>
    <t>001854/QLQ</t>
  </si>
  <si>
    <t xml:space="preserve">08- Thuế và các khoản phải nộp nhà nước </t>
  </si>
  <si>
    <t>09. Tổng doanh thu hoạt động nghiệp vụ (Mã số 01)</t>
  </si>
  <si>
    <t>10. Doanh thu hoạt động tài chính (Mã số 21)</t>
  </si>
  <si>
    <t>11.Chi phí quản lý doanh nghiệp</t>
  </si>
  <si>
    <t>Giấy phép điều chỉnh số 70/GPĐC-UBCK ngày 25/11/2019</t>
  </si>
  <si>
    <t xml:space="preserve">   (Ký, họ tên)</t>
  </si>
  <si>
    <t>9.2 Nhà đầu tư ủy thác nước ngoài</t>
  </si>
  <si>
    <t>- Phải thu của Nhà đầu tư ủy thác</t>
  </si>
  <si>
    <t>Nguyễn Thanh Tùng</t>
  </si>
  <si>
    <t>Phó Tổng Giám Đốc</t>
  </si>
  <si>
    <t>00113/QLQ</t>
  </si>
  <si>
    <t>Nguyễn Thị Thu Hà</t>
  </si>
  <si>
    <t>001930/QLQ</t>
  </si>
  <si>
    <t>Tăng Minh Vương</t>
  </si>
  <si>
    <t>PP QLDMĐT</t>
  </si>
  <si>
    <t>001856/QLQ</t>
  </si>
  <si>
    <t>- Thuế GTGT</t>
  </si>
  <si>
    <t>6. Dự phòng phải thu ngắn hạn khó đòi (*)</t>
  </si>
  <si>
    <t>- Phải thu khác</t>
  </si>
  <si>
    <t>- Chi phí trả trước thành lập Quỹ mở</t>
  </si>
  <si>
    <t>Bùi Tuấn Anh</t>
  </si>
  <si>
    <t>001943/QLQ</t>
  </si>
  <si>
    <t>+ Doanh thu hoạt động khác</t>
  </si>
  <si>
    <t>- Phí môi giới</t>
  </si>
  <si>
    <t>I Lưu chuyển tiền từ hoạt động kinh doanh</t>
  </si>
  <si>
    <t>1 Tiền thu từ hoạt động nghiệp vụ, cung cấp dịch vụ và doanh thu khác</t>
  </si>
  <si>
    <t>2 Tiền chi trả cho hoạt động nghiệp vụ và người cung cấp hàng hóa và dịch vụ</t>
  </si>
  <si>
    <t>3 Tiền chi trả cho người lao động</t>
  </si>
  <si>
    <t>4 Tiền lãi vay đã trả</t>
  </si>
  <si>
    <t>5 Thuế thu nhập doanh nghiệp đã nộp</t>
  </si>
  <si>
    <t>6 Tiền thu khác từ hoạt động kinh doanh</t>
  </si>
  <si>
    <t>7 Tiền chi khác cho hoạt động kinh doanh</t>
  </si>
  <si>
    <t>II Lưu chuyển tiền từ hoạt động đầu tư</t>
  </si>
  <si>
    <t xml:space="preserve"> 1 Tiền chi mua sắm, xây dựng tài sản cố định và các tài sản dài hạn khác</t>
  </si>
  <si>
    <t>2  Tiền thu từ thanh lý, nhượng bán TSCĐ và các tài sản dài hạn khác</t>
  </si>
  <si>
    <t>3 Tiền chi cho vay , mua các công cụ nợ của đơn vị khác</t>
  </si>
  <si>
    <t>4 Tiền thu hồi cho vay, bán lại công cụ nợ của đơn vị khác</t>
  </si>
  <si>
    <t>5 Tiền chi đầu tư góp vốn vào đơn vị khác</t>
  </si>
  <si>
    <t>6 Tiền thu hồi vốn góp đầu tư vào đơn vị khác</t>
  </si>
  <si>
    <t>7 Tiền thu lãi cho vay, cổ tức và lợi nhuận được chia</t>
  </si>
  <si>
    <t>III Lưu chuyển tiền từ hoạt động tài chính</t>
  </si>
  <si>
    <t>1 Tiền thu từ phát hành cổ phiếu, nhận góp vốn của chủ sở hữu</t>
  </si>
  <si>
    <t>2 Tiền chi trả vốn góp cho các chủ sở hữu, mua lại cổ phiếu của doanh nghiệp đã phát hành</t>
  </si>
  <si>
    <t>3 Tiền thu từ nợ vay</t>
  </si>
  <si>
    <t>4  Tiền trả nợ gốc vay</t>
  </si>
  <si>
    <t>5 Tiền trả nợ gốc thuê tài chính</t>
  </si>
  <si>
    <t>6 Cổ tức, lợi nhuận đã trả cho chủ sở hữu</t>
  </si>
  <si>
    <t>-  Chi phí không có hóa đơn chứng từ</t>
  </si>
  <si>
    <t xml:space="preserve">- Tiền gửi có kỳ hạn 01 tháng
</t>
  </si>
  <si>
    <t>- Phải thu từ các Quỹ</t>
  </si>
  <si>
    <t>- Lãi dự thu từ lãi HĐTG, lãi TP</t>
  </si>
  <si>
    <t>Chương trình, phần mềm</t>
  </si>
  <si>
    <t xml:space="preserve">+ Doanh thu hoạt động quản lý quỹ </t>
  </si>
  <si>
    <t>- Lãi trái phiếu</t>
  </si>
  <si>
    <t>- Chi phí khấu hao</t>
  </si>
  <si>
    <t>Trần Thị Tố Nga</t>
  </si>
  <si>
    <t>001040/QLQ</t>
  </si>
  <si>
    <t>22/11/2013</t>
  </si>
  <si>
    <t>Qúy này</t>
  </si>
  <si>
    <t>Qúy trước</t>
  </si>
  <si>
    <t>- Mua trong kỳ</t>
  </si>
  <si>
    <t>- Khấu hao trong kỳ</t>
  </si>
  <si>
    <t>- Tại ngày đầu kỳ</t>
  </si>
  <si>
    <t>- Tại ngày cuối kỳ</t>
  </si>
  <si>
    <t>- Phải thu từ hoạt động tự doanh</t>
  </si>
  <si>
    <t>- Tạm ứng</t>
  </si>
  <si>
    <t>Nguyên giá TSCĐ</t>
  </si>
  <si>
    <t xml:space="preserve">Giá trị còn lại của TSCĐ </t>
  </si>
  <si>
    <t>07 - Tăng, giảm tài sản cố định:</t>
  </si>
  <si>
    <t xml:space="preserve">      Nhân viên hiện tại: 17</t>
  </si>
  <si>
    <t>- Chi phí trả trước BHNT</t>
  </si>
  <si>
    <t>- Lãi từ hoạt động tự doanh</t>
  </si>
  <si>
    <t>Lập, ngày ... tháng ... năm 2023</t>
  </si>
  <si>
    <t>- Chi phí trả trước thiết bị văn phòng, tiền thuê VP</t>
  </si>
  <si>
    <t>Địa chỉ: Tầng 1 Tòa nhà VOV, số 37 Bà Triệu, Phường Hàng Bài, Quận Hoàn Kiếm, Thành phố Hà Nội</t>
  </si>
  <si>
    <t>Qúy I năm 2023</t>
  </si>
  <si>
    <t>Từ 01/10/2022 tới 31/12/2022</t>
  </si>
  <si>
    <t>Từ 01/01/2023 tới 31/03/2023</t>
  </si>
  <si>
    <t>- Chi phí thuê VP</t>
  </si>
  <si>
    <t xml:space="preserve"> Chi phí văn phòng</t>
  </si>
  <si>
    <t>- Chi phí dịch vụ mua ngoài khác</t>
  </si>
</sst>
</file>

<file path=xl/styles.xml><?xml version="1.0" encoding="utf-8"?>
<styleSheet xmlns="http://schemas.openxmlformats.org/spreadsheetml/2006/main">
  <numFmts count="34">
    <numFmt numFmtId="41" formatCode="_-* #,##0_-;\-* #,##0_-;_-* &quot;-&quot;_-;_-@_-"/>
    <numFmt numFmtId="43" formatCode="_-* #,##0.00_-;\-* #,##0.00_-;_-* &quot;-&quot;??_-;_-@_-"/>
    <numFmt numFmtId="164" formatCode="_-* #,##0.00\ _₫_-;\-* #,##0.00\ _₫_-;_-* &quot;-&quot;??\ _₫_-;_-@_-"/>
    <numFmt numFmtId="165" formatCode="_(* #,##0_);_(* \(#,##0\);_(* &quot;-&quot;_);_(@_)"/>
    <numFmt numFmtId="166" formatCode="_(* #,##0.00_);_(* \(#,##0.00\);_(* &quot;-&quot;??_);_(@_)"/>
    <numFmt numFmtId="167" formatCode="&quot;$&quot;#,##0_);[Red]\(&quot;$&quot;#,##0\)"/>
    <numFmt numFmtId="168" formatCode="_(&quot;$&quot;* #,##0_);_(&quot;$&quot;* \(#,##0\);_(&quot;$&quot;* &quot;-&quot;_);_(@_)"/>
    <numFmt numFmtId="169" formatCode="_(&quot;$&quot;* #,##0.00_);_(&quot;$&quot;* \(#,##0.00\);_(&quot;$&quot;* &quot;-&quot;??_);_(@_)"/>
    <numFmt numFmtId="170" formatCode="_(* #,##0_);_(* \(#,##0\);_(* &quot;-&quot;??_);_(@_)"/>
    <numFmt numFmtId="171" formatCode="#,##0.000_);\(#,##0.000\)"/>
    <numFmt numFmtId="172" formatCode="_(* #,##0.0_);_(* \(#,##0.0\);_(* &quot;-&quot;??_);_(@_)"/>
    <numFmt numFmtId="173" formatCode="0.000%"/>
    <numFmt numFmtId="174" formatCode="#,##0.0;[Red]#,##0.0"/>
    <numFmt numFmtId="175" formatCode="&quot;$&quot;#,##0"/>
    <numFmt numFmtId="176" formatCode="_(&quot;$&quot;* #,##0.0_);_(&quot;$&quot;* \(#,##0.0\);_(&quot;$&quot;* &quot;-&quot;??_);_(@_)"/>
    <numFmt numFmtId="177" formatCode="0.00_)"/>
    <numFmt numFmtId="178" formatCode="#,##0\ &quot;DM&quot;;\-#,##0\ &quot;DM&quot;"/>
    <numFmt numFmtId="179" formatCode="_-* #,##0\ &quot;DM&quot;_-;\-* #,##0\ &quot;DM&quot;_-;_-* &quot;-&quot;\ &quot;DM&quot;_-;_-@_-"/>
    <numFmt numFmtId="180" formatCode="_-* #,##0\ _D_M_-;\-* #,##0\ _D_M_-;_-* &quot;-&quot;\ _D_M_-;_-@_-"/>
    <numFmt numFmtId="181" formatCode="_-* #,##0.00\ &quot;DM&quot;_-;\-* #,##0.00\ &quot;DM&quot;_-;_-* &quot;-&quot;??\ &quot;DM&quot;_-;_-@_-"/>
    <numFmt numFmtId="182" formatCode="_-* #,##0.00\ _D_M_-;\-* #,##0.00\ _D_M_-;_-* &quot;-&quot;??\ _D_M_-;_-@_-"/>
    <numFmt numFmtId="183" formatCode="##.##%"/>
    <numFmt numFmtId="184" formatCode="_ * #,##0.00_ ;_ * \-#,##0.00_ ;_ * &quot;-&quot;??_ ;_ @_ "/>
    <numFmt numFmtId="185" formatCode="_ * #,##0_ ;_ * \-#,##0_ ;_ * &quot;-&quot;_ ;_ @_ "/>
    <numFmt numFmtId="186" formatCode="##,###.##"/>
    <numFmt numFmtId="187" formatCode="#0.##"/>
    <numFmt numFmtId="188" formatCode="##,##0%"/>
    <numFmt numFmtId="189" formatCode="#,###%"/>
    <numFmt numFmtId="190" formatCode="##.##"/>
    <numFmt numFmtId="191" formatCode="###,###"/>
    <numFmt numFmtId="192" formatCode="###.###"/>
    <numFmt numFmtId="193" formatCode="##,###.####"/>
    <numFmt numFmtId="194" formatCode="##,##0.##"/>
    <numFmt numFmtId="195" formatCode="#."/>
  </numFmts>
  <fonts count="75">
    <font>
      <sz val="10"/>
      <name val="Arial"/>
    </font>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i/>
      <sz val="10"/>
      <name val="Arial"/>
      <family val="2"/>
    </font>
    <font>
      <b/>
      <sz val="16"/>
      <name val="Arial"/>
      <family val="2"/>
    </font>
    <font>
      <sz val="10"/>
      <name val="Arial"/>
      <family val="2"/>
    </font>
    <font>
      <b/>
      <sz val="12"/>
      <name val="Arial"/>
      <family val="2"/>
    </font>
    <font>
      <sz val="12"/>
      <name val="Arial"/>
      <family val="2"/>
    </font>
    <font>
      <b/>
      <i/>
      <sz val="10"/>
      <name val="Arial"/>
      <family val="2"/>
    </font>
    <font>
      <sz val="11"/>
      <name val="Arial"/>
      <family val="2"/>
    </font>
    <font>
      <b/>
      <sz val="18"/>
      <name val="Arial"/>
      <family val="2"/>
    </font>
    <font>
      <sz val="12"/>
      <name val="新細明體"/>
      <family val="1"/>
      <charset val="136"/>
    </font>
    <font>
      <u/>
      <sz val="10"/>
      <color indexed="12"/>
      <name val="VNI-Times"/>
    </font>
    <font>
      <u/>
      <sz val="10"/>
      <color indexed="36"/>
      <name val="VNI-Times"/>
    </font>
    <font>
      <sz val="12"/>
      <name val="Times New Roman"/>
      <family val="1"/>
    </font>
    <font>
      <i/>
      <sz val="10"/>
      <name val="Arial"/>
      <family val="2"/>
    </font>
    <font>
      <sz val="11"/>
      <name val="Times New Roman"/>
      <family val="1"/>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1"/>
      <name val="–¾’©"/>
      <family val="1"/>
      <charset val="128"/>
    </font>
    <font>
      <sz val="12"/>
      <name val="µ¸¿òÃ¼"/>
      <family val="3"/>
      <charset val="129"/>
    </font>
    <font>
      <sz val="12"/>
      <name val="¹ÙÅÁÃ¼"/>
      <family val="1"/>
      <charset val="129"/>
    </font>
    <font>
      <b/>
      <sz val="10"/>
      <name val="Helv"/>
      <family val="2"/>
    </font>
    <font>
      <b/>
      <sz val="8"/>
      <color indexed="12"/>
      <name val="Arial"/>
      <family val="2"/>
    </font>
    <font>
      <sz val="8"/>
      <color indexed="8"/>
      <name val="Arial"/>
      <family val="2"/>
    </font>
    <font>
      <sz val="8"/>
      <name val="SVNtimes new roman"/>
      <family val="2"/>
    </font>
    <font>
      <sz val="11"/>
      <name val="VNcentury Gothic"/>
    </font>
    <font>
      <b/>
      <sz val="15"/>
      <name val="VNcentury Gothic"/>
    </font>
    <font>
      <sz val="12"/>
      <name val="SVNtimes new roman"/>
      <family val="2"/>
    </font>
    <font>
      <sz val="10"/>
      <name val="SVNtimes new roman"/>
      <family val="2"/>
    </font>
    <font>
      <sz val="8"/>
      <name val="Arial"/>
      <family val="2"/>
    </font>
    <font>
      <b/>
      <sz val="12"/>
      <name val="Helv"/>
      <family val="2"/>
    </font>
    <font>
      <b/>
      <sz val="1"/>
      <color indexed="8"/>
      <name val="Courier"/>
      <family val="3"/>
    </font>
    <font>
      <b/>
      <sz val="11"/>
      <name val="Helv"/>
      <family val="2"/>
    </font>
    <font>
      <b/>
      <i/>
      <sz val="16"/>
      <name val="Helv"/>
    </font>
    <font>
      <sz val="10"/>
      <name val="Times New Roman"/>
      <family val="1"/>
    </font>
    <font>
      <sz val="10"/>
      <name val="MS Sans Serif"/>
      <family val="2"/>
    </font>
    <font>
      <sz val="10"/>
      <name val="Symbol"/>
      <family val="1"/>
      <charset val="2"/>
    </font>
    <font>
      <sz val="10"/>
      <name val="VNtimes new roman"/>
      <family val="2"/>
    </font>
    <font>
      <sz val="14"/>
      <name val="뼻뮝"/>
      <family val="3"/>
    </font>
    <font>
      <sz val="12"/>
      <name val="바탕체"/>
      <family val="3"/>
    </font>
    <font>
      <sz val="12"/>
      <name val="뼻뮝"/>
      <family val="3"/>
    </font>
    <font>
      <sz val="10"/>
      <name val=".VnArial"/>
      <family val="2"/>
    </font>
    <font>
      <sz val="11"/>
      <name val="돋움"/>
      <family val="3"/>
    </font>
    <font>
      <sz val="10"/>
      <name val="굴림체"/>
      <family val="3"/>
    </font>
    <font>
      <sz val="10"/>
      <name val="Arial"/>
      <family val="2"/>
      <charset val="163"/>
    </font>
    <font>
      <sz val="8"/>
      <name val="Arial"/>
      <family val="2"/>
    </font>
    <font>
      <sz val="12"/>
      <name val=".VnTime"/>
      <family val="2"/>
    </font>
    <font>
      <sz val="11"/>
      <color theme="1"/>
      <name val="Times New Roman"/>
      <family val="1"/>
    </font>
    <font>
      <i/>
      <sz val="10"/>
      <name val="Times New Roman"/>
      <family val="1"/>
    </font>
    <font>
      <b/>
      <sz val="10"/>
      <name val="Times New Roman"/>
      <family val="1"/>
    </font>
    <font>
      <b/>
      <i/>
      <sz val="10"/>
      <name val="Times New Roman"/>
      <family val="1"/>
    </font>
    <font>
      <b/>
      <sz val="11"/>
      <color theme="1"/>
      <name val="Times New Roman"/>
      <family val="1"/>
    </font>
    <font>
      <sz val="12"/>
      <color indexed="8"/>
      <name val="Times New Roman"/>
      <family val="1"/>
    </font>
    <font>
      <b/>
      <sz val="11"/>
      <name val="Times New Roman"/>
      <family val="1"/>
    </font>
    <font>
      <b/>
      <sz val="12"/>
      <name val="Times New Roman"/>
      <family val="1"/>
    </font>
    <font>
      <sz val="12"/>
      <color theme="1"/>
      <name val="Times New Roman"/>
      <family val="1"/>
    </font>
    <font>
      <i/>
      <sz val="12"/>
      <name val="Times New Roman"/>
      <family val="1"/>
    </font>
    <font>
      <sz val="10"/>
      <color theme="1"/>
      <name val="Times New Roman"/>
      <family val="1"/>
    </font>
    <font>
      <b/>
      <sz val="14"/>
      <name val="Times New Roman"/>
      <family val="1"/>
    </font>
    <font>
      <sz val="10"/>
      <color rgb="FFFF0000"/>
      <name val="Arial"/>
      <family val="2"/>
    </font>
    <font>
      <sz val="10"/>
      <color rgb="FF000000"/>
      <name val="Times New Roman"/>
      <family val="2"/>
    </font>
    <font>
      <b/>
      <sz val="10"/>
      <color theme="1"/>
      <name val="Times New Roman"/>
      <family val="1"/>
    </font>
    <font>
      <sz val="10"/>
      <color theme="1"/>
      <name val="Arial"/>
      <family val="2"/>
    </font>
    <font>
      <b/>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rgb="FFDCE6F1"/>
        <bgColor indexed="64"/>
      </patternFill>
    </fill>
    <fill>
      <patternFill patternType="solid">
        <fgColor rgb="FFFFFFFF"/>
        <bgColor indexed="64"/>
      </patternFill>
    </fill>
    <fill>
      <patternFill patternType="solid">
        <fgColor theme="0"/>
        <bgColor indexed="64"/>
      </patternFill>
    </fill>
  </fills>
  <borders count="42">
    <border>
      <left/>
      <right/>
      <top/>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rgb="FF4F81BD"/>
      </left>
      <right style="thin">
        <color rgb="FF4F81BD"/>
      </right>
      <top style="thin">
        <color rgb="FF4F81BD"/>
      </top>
      <bottom style="thin">
        <color rgb="FF4F81BD"/>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64"/>
      </left>
      <right style="medium">
        <color indexed="64"/>
      </right>
      <top/>
      <bottom style="medium">
        <color indexed="64"/>
      </bottom>
      <diagonal/>
    </border>
    <border>
      <left/>
      <right style="medium">
        <color indexed="8"/>
      </right>
      <top style="medium">
        <color indexed="8"/>
      </top>
      <bottom style="medium">
        <color indexed="8"/>
      </bottom>
      <diagonal/>
    </border>
    <border>
      <left/>
      <right style="medium">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8"/>
      </left>
      <right/>
      <top style="medium">
        <color indexed="8"/>
      </top>
      <bottom style="thin">
        <color indexed="8"/>
      </bottom>
      <diagonal/>
    </border>
    <border>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8"/>
      </right>
      <top style="medium">
        <color indexed="8"/>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8"/>
      </right>
      <top style="medium">
        <color indexed="64"/>
      </top>
      <bottom style="medium">
        <color indexed="64"/>
      </bottom>
      <diagonal/>
    </border>
    <border>
      <left/>
      <right style="thin">
        <color indexed="64"/>
      </right>
      <top style="hair">
        <color indexed="64"/>
      </top>
      <bottom style="hair">
        <color indexed="64"/>
      </bottom>
      <diagonal/>
    </border>
  </borders>
  <cellStyleXfs count="125">
    <xf numFmtId="0" fontId="0" fillId="0" borderId="0"/>
    <xf numFmtId="183" fontId="22" fillId="0" borderId="1">
      <alignment horizontal="center"/>
      <protection hidden="1"/>
    </xf>
    <xf numFmtId="173" fontId="23" fillId="0" borderId="0" applyFont="0" applyFill="0" applyBorder="0" applyAlignment="0" applyProtection="0"/>
    <xf numFmtId="0" fontId="24" fillId="0" borderId="0" applyFont="0" applyFill="0" applyBorder="0" applyAlignment="0" applyProtection="0"/>
    <xf numFmtId="178" fontId="23" fillId="0" borderId="0" applyFont="0" applyFill="0" applyBorder="0" applyAlignment="0" applyProtection="0"/>
    <xf numFmtId="0" fontId="10" fillId="0" borderId="0" applyNumberFormat="0" applyFill="0" applyBorder="0" applyAlignment="0" applyProtection="0"/>
    <xf numFmtId="166" fontId="10"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65" fontId="10"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167" fontId="27" fillId="0" borderId="0" applyFont="0" applyFill="0" applyBorder="0" applyAlignment="0" applyProtection="0"/>
    <xf numFmtId="0" fontId="2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NumberFormat="0" applyFill="0" applyBorder="0" applyAlignment="0" applyProtection="0"/>
    <xf numFmtId="0" fontId="29" fillId="0" borderId="0"/>
    <xf numFmtId="0" fontId="29" fillId="0" borderId="0"/>
    <xf numFmtId="185" fontId="30" fillId="0" borderId="0" applyFont="0" applyFill="0" applyBorder="0" applyAlignment="0" applyProtection="0"/>
    <xf numFmtId="184" fontId="30" fillId="0" borderId="0" applyFont="0" applyFill="0" applyBorder="0" applyAlignment="0" applyProtection="0"/>
    <xf numFmtId="0" fontId="31" fillId="0" borderId="0"/>
    <xf numFmtId="0" fontId="32" fillId="0" borderId="0"/>
    <xf numFmtId="186" fontId="33" fillId="0" borderId="2" applyBorder="0"/>
    <xf numFmtId="186" fontId="34" fillId="0" borderId="3">
      <protection locked="0"/>
    </xf>
    <xf numFmtId="187" fontId="35" fillId="0" borderId="3"/>
    <xf numFmtId="166" fontId="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10" fillId="0" borderId="0" applyFont="0" applyFill="0" applyBorder="0" applyAlignment="0" applyProtection="0"/>
    <xf numFmtId="3" fontId="10" fillId="0" borderId="0" applyFont="0" applyFill="0" applyBorder="0" applyAlignment="0" applyProtection="0"/>
    <xf numFmtId="188" fontId="36" fillId="0" borderId="0">
      <protection locked="0"/>
    </xf>
    <xf numFmtId="189" fontId="36" fillId="0" borderId="0">
      <protection locked="0"/>
    </xf>
    <xf numFmtId="190" fontId="37" fillId="0" borderId="4">
      <protection locked="0"/>
    </xf>
    <xf numFmtId="191" fontId="36" fillId="0" borderId="0">
      <protection locked="0"/>
    </xf>
    <xf numFmtId="192" fontId="36" fillId="0" borderId="0">
      <protection locked="0"/>
    </xf>
    <xf numFmtId="191" fontId="36" fillId="0" borderId="0" applyNumberFormat="0">
      <protection locked="0"/>
    </xf>
    <xf numFmtId="191" fontId="36" fillId="0" borderId="0">
      <protection locked="0"/>
    </xf>
    <xf numFmtId="186" fontId="38" fillId="0" borderId="1"/>
    <xf numFmtId="193" fontId="38" fillId="0" borderId="1"/>
    <xf numFmtId="171" fontId="10" fillId="0" borderId="0" applyFont="0" applyFill="0" applyBorder="0" applyAlignment="0" applyProtection="0"/>
    <xf numFmtId="186" fontId="22" fillId="0" borderId="1">
      <alignment horizontal="center"/>
      <protection hidden="1"/>
    </xf>
    <xf numFmtId="194" fontId="39" fillId="0" borderId="1">
      <alignment horizontal="center"/>
      <protection hidden="1"/>
    </xf>
    <xf numFmtId="2" fontId="22" fillId="0" borderId="1">
      <alignment horizontal="center"/>
      <protection hidden="1"/>
    </xf>
    <xf numFmtId="0" fontId="10" fillId="0" borderId="0" applyFont="0" applyFill="0" applyBorder="0" applyAlignment="0" applyProtection="0"/>
    <xf numFmtId="180" fontId="10" fillId="0" borderId="0" applyFont="0" applyFill="0" applyBorder="0" applyAlignment="0" applyProtection="0"/>
    <xf numFmtId="182" fontId="10" fillId="0" borderId="0" applyFont="0" applyFill="0" applyBorder="0" applyAlignment="0" applyProtection="0"/>
    <xf numFmtId="2" fontId="10" fillId="0" borderId="0" applyFont="0" applyFill="0" applyBorder="0" applyAlignment="0" applyProtection="0"/>
    <xf numFmtId="38" fontId="40" fillId="2" borderId="0" applyNumberFormat="0" applyBorder="0" applyAlignment="0" applyProtection="0"/>
    <xf numFmtId="0" fontId="41" fillId="0" borderId="0">
      <alignment horizontal="left"/>
    </xf>
    <xf numFmtId="0" fontId="11" fillId="0" borderId="5" applyNumberFormat="0" applyAlignment="0" applyProtection="0">
      <alignment horizontal="left" vertical="center"/>
    </xf>
    <xf numFmtId="0" fontId="11" fillId="0" borderId="6">
      <alignment horizontal="left" vertical="center"/>
    </xf>
    <xf numFmtId="0" fontId="15" fillId="0" borderId="0" applyNumberFormat="0" applyFill="0" applyBorder="0" applyAlignment="0" applyProtection="0"/>
    <xf numFmtId="0" fontId="11" fillId="0" borderId="0" applyNumberFormat="0" applyFill="0" applyBorder="0" applyAlignment="0" applyProtection="0"/>
    <xf numFmtId="195" fontId="42" fillId="0" borderId="0">
      <protection locked="0"/>
    </xf>
    <xf numFmtId="195" fontId="42" fillId="0" borderId="0">
      <protection locked="0"/>
    </xf>
    <xf numFmtId="10" fontId="40" fillId="2" borderId="7" applyNumberFormat="0" applyBorder="0" applyAlignment="0" applyProtection="0"/>
    <xf numFmtId="186" fontId="40" fillId="0" borderId="2" applyFont="0"/>
    <xf numFmtId="3" fontId="5" fillId="0" borderId="8"/>
    <xf numFmtId="41" fontId="5" fillId="0" borderId="0" applyFont="0" applyFill="0" applyBorder="0" applyAlignment="0" applyProtection="0"/>
    <xf numFmtId="43" fontId="5" fillId="0" borderId="0" applyFont="0" applyFill="0" applyBorder="0" applyAlignment="0" applyProtection="0"/>
    <xf numFmtId="0" fontId="43" fillId="0" borderId="9"/>
    <xf numFmtId="0" fontId="5" fillId="0" borderId="0" applyFont="0" applyFill="0" applyBorder="0" applyAlignment="0" applyProtection="0"/>
    <xf numFmtId="0" fontId="5" fillId="0" borderId="0" applyFont="0" applyFill="0" applyBorder="0" applyAlignment="0" applyProtection="0"/>
    <xf numFmtId="0" fontId="12" fillId="0" borderId="0" applyNumberFormat="0" applyFont="0" applyFill="0" applyAlignment="0"/>
    <xf numFmtId="0" fontId="38" fillId="0" borderId="0">
      <alignment horizontal="justify" vertical="top"/>
    </xf>
    <xf numFmtId="177" fontId="44" fillId="0" borderId="0"/>
    <xf numFmtId="0" fontId="55" fillId="0" borderId="0"/>
    <xf numFmtId="0" fontId="57" fillId="0" borderId="0"/>
    <xf numFmtId="0" fontId="10" fillId="0" borderId="0"/>
    <xf numFmtId="0" fontId="10" fillId="0" borderId="0" applyFont="0" applyFill="0" applyBorder="0" applyAlignment="0" applyProtection="0"/>
    <xf numFmtId="0" fontId="45" fillId="0" borderId="0"/>
    <xf numFmtId="9" fontId="5"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46" fillId="0" borderId="10" applyNumberFormat="0" applyBorder="0"/>
    <xf numFmtId="0" fontId="10" fillId="0" borderId="0"/>
    <xf numFmtId="0" fontId="43" fillId="0" borderId="0"/>
    <xf numFmtId="0" fontId="47" fillId="0" borderId="0"/>
    <xf numFmtId="186" fontId="38" fillId="0" borderId="1">
      <protection hidden="1"/>
    </xf>
    <xf numFmtId="0" fontId="10" fillId="0" borderId="11" applyNumberFormat="0" applyFont="0" applyFill="0" applyAlignment="0" applyProtection="0"/>
    <xf numFmtId="0" fontId="48" fillId="0" borderId="0"/>
    <xf numFmtId="0" fontId="48" fillId="0" borderId="0"/>
    <xf numFmtId="179" fontId="10" fillId="0" borderId="0" applyFont="0" applyFill="0" applyBorder="0" applyAlignment="0" applyProtection="0"/>
    <xf numFmtId="181" fontId="10" fillId="0" borderId="0" applyFon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9" fontId="50" fillId="0" borderId="0" applyFont="0" applyFill="0" applyBorder="0" applyAlignment="0" applyProtection="0"/>
    <xf numFmtId="0" fontId="51" fillId="0" borderId="0"/>
    <xf numFmtId="176" fontId="52" fillId="0" borderId="0" applyFont="0" applyFill="0" applyBorder="0" applyAlignment="0" applyProtection="0"/>
    <xf numFmtId="173" fontId="53" fillId="0" borderId="0" applyFont="0" applyFill="0" applyBorder="0" applyAlignment="0" applyProtection="0"/>
    <xf numFmtId="175" fontId="52" fillId="0" borderId="0" applyFont="0" applyFill="0" applyBorder="0" applyAlignment="0" applyProtection="0"/>
    <xf numFmtId="174" fontId="52" fillId="0" borderId="0" applyFont="0" applyFill="0" applyBorder="0" applyAlignment="0" applyProtection="0"/>
    <xf numFmtId="0" fontId="54" fillId="0" borderId="0"/>
    <xf numFmtId="0" fontId="16" fillId="0" borderId="0"/>
    <xf numFmtId="165" fontId="16" fillId="0" borderId="0" applyFont="0" applyFill="0" applyBorder="0" applyAlignment="0" applyProtection="0"/>
    <xf numFmtId="166" fontId="16"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4" fillId="0" borderId="0"/>
    <xf numFmtId="166" fontId="4" fillId="0" borderId="0" applyFont="0" applyFill="0" applyBorder="0" applyAlignment="0" applyProtection="0"/>
    <xf numFmtId="0" fontId="5" fillId="0" borderId="0"/>
    <xf numFmtId="166" fontId="5" fillId="0" borderId="0" applyFont="0" applyFill="0" applyBorder="0" applyAlignment="0" applyProtection="0"/>
    <xf numFmtId="0" fontId="3" fillId="0" borderId="0"/>
    <xf numFmtId="166" fontId="3" fillId="0" borderId="0" applyFont="0" applyFill="0" applyBorder="0" applyAlignment="0" applyProtection="0"/>
    <xf numFmtId="0" fontId="5" fillId="5" borderId="21">
      <alignment horizontal="left" vertical="center"/>
    </xf>
    <xf numFmtId="14" fontId="5" fillId="5" borderId="21">
      <alignment horizontal="right" vertical="center"/>
    </xf>
    <xf numFmtId="0" fontId="5" fillId="6" borderId="21">
      <alignment horizontal="left" vertical="center"/>
    </xf>
    <xf numFmtId="14" fontId="5" fillId="6" borderId="21">
      <alignment horizontal="right" vertical="center"/>
    </xf>
    <xf numFmtId="0" fontId="2" fillId="0" borderId="0"/>
    <xf numFmtId="166"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78">
    <xf numFmtId="0" fontId="0" fillId="0" borderId="0" xfId="0"/>
    <xf numFmtId="3" fontId="0" fillId="0" borderId="0" xfId="0" applyNumberFormat="1"/>
    <xf numFmtId="0" fontId="0" fillId="0" borderId="0" xfId="0" applyAlignment="1">
      <alignment horizontal="center"/>
    </xf>
    <xf numFmtId="0" fontId="6" fillId="0" borderId="0" xfId="0" applyFont="1" applyAlignment="1">
      <alignment horizontal="center"/>
    </xf>
    <xf numFmtId="0" fontId="8" fillId="0" borderId="0" xfId="0" applyFont="1" applyAlignment="1">
      <alignment horizontal="center"/>
    </xf>
    <xf numFmtId="0" fontId="6" fillId="0" borderId="7" xfId="0" applyFont="1" applyBorder="1" applyAlignment="1">
      <alignment horizontal="center"/>
    </xf>
    <xf numFmtId="3" fontId="6" fillId="0" borderId="7" xfId="0" applyNumberFormat="1" applyFont="1" applyBorder="1" applyAlignment="1">
      <alignment horizontal="center"/>
    </xf>
    <xf numFmtId="0" fontId="0" fillId="0" borderId="7" xfId="0" applyBorder="1" applyAlignment="1">
      <alignment horizontal="center"/>
    </xf>
    <xf numFmtId="3" fontId="0" fillId="0" borderId="7" xfId="0" applyNumberFormat="1" applyBorder="1" applyAlignment="1">
      <alignment horizontal="center"/>
    </xf>
    <xf numFmtId="0" fontId="0" fillId="0" borderId="7" xfId="0" applyBorder="1" applyAlignment="1"/>
    <xf numFmtId="0" fontId="6" fillId="0" borderId="0" xfId="0" applyFont="1"/>
    <xf numFmtId="0" fontId="6" fillId="3" borderId="7" xfId="0" applyFont="1" applyFill="1" applyBorder="1" applyAlignment="1">
      <alignment horizontal="center"/>
    </xf>
    <xf numFmtId="0" fontId="6" fillId="3" borderId="0" xfId="0" applyFont="1" applyFill="1"/>
    <xf numFmtId="0" fontId="6" fillId="0" borderId="0" xfId="0" applyFont="1" applyFill="1" applyBorder="1" applyAlignment="1">
      <alignment horizontal="center"/>
    </xf>
    <xf numFmtId="0" fontId="6" fillId="0" borderId="0" xfId="0" applyFont="1" applyFill="1"/>
    <xf numFmtId="0" fontId="12" fillId="0" borderId="0" xfId="0" applyFont="1"/>
    <xf numFmtId="49" fontId="0" fillId="0" borderId="7" xfId="0" applyNumberFormat="1" applyBorder="1" applyAlignment="1">
      <alignment horizontal="center"/>
    </xf>
    <xf numFmtId="3" fontId="6" fillId="3" borderId="7" xfId="0" applyNumberFormat="1" applyFont="1" applyFill="1" applyBorder="1" applyAlignment="1"/>
    <xf numFmtId="0" fontId="6" fillId="0" borderId="12" xfId="0" applyFont="1" applyBorder="1" applyAlignment="1">
      <alignment horizontal="center"/>
    </xf>
    <xf numFmtId="0" fontId="0" fillId="0" borderId="3" xfId="0" applyBorder="1" applyAlignment="1"/>
    <xf numFmtId="0" fontId="0" fillId="0" borderId="3" xfId="0" applyBorder="1" applyAlignment="1">
      <alignment horizontal="center"/>
    </xf>
    <xf numFmtId="0" fontId="6" fillId="0" borderId="3" xfId="0" applyFont="1" applyBorder="1" applyAlignment="1"/>
    <xf numFmtId="0" fontId="6" fillId="0" borderId="3" xfId="0" applyFont="1" applyBorder="1" applyAlignment="1">
      <alignment horizontal="center"/>
    </xf>
    <xf numFmtId="0" fontId="0" fillId="0" borderId="13" xfId="0" applyBorder="1" applyAlignment="1"/>
    <xf numFmtId="0" fontId="0" fillId="0" borderId="13" xfId="0" applyBorder="1" applyAlignment="1">
      <alignment horizontal="center"/>
    </xf>
    <xf numFmtId="0" fontId="6" fillId="0" borderId="3" xfId="0" applyFont="1" applyBorder="1" applyAlignment="1">
      <alignment shrinkToFit="1"/>
    </xf>
    <xf numFmtId="172" fontId="0" fillId="0" borderId="0" xfId="0" applyNumberFormat="1"/>
    <xf numFmtId="3" fontId="5" fillId="0" borderId="0" xfId="0" applyNumberFormat="1" applyFont="1" applyFill="1"/>
    <xf numFmtId="0" fontId="5" fillId="0" borderId="7" xfId="0" applyFont="1" applyFill="1" applyBorder="1" applyAlignment="1">
      <alignment horizontal="center"/>
    </xf>
    <xf numFmtId="0" fontId="0" fillId="0" borderId="0" xfId="0" applyFill="1" applyAlignment="1">
      <alignment horizontal="center"/>
    </xf>
    <xf numFmtId="0" fontId="0" fillId="0" borderId="0" xfId="0" applyFill="1"/>
    <xf numFmtId="0" fontId="6" fillId="4" borderId="7" xfId="0" applyFont="1" applyFill="1" applyBorder="1" applyAlignment="1">
      <alignment horizontal="center" vertical="center"/>
    </xf>
    <xf numFmtId="0" fontId="6" fillId="4" borderId="7" xfId="0" applyFont="1" applyFill="1" applyBorder="1" applyAlignment="1">
      <alignment horizontal="center" vertical="center" wrapText="1"/>
    </xf>
    <xf numFmtId="0" fontId="8" fillId="0" borderId="0" xfId="0" applyFont="1"/>
    <xf numFmtId="0" fontId="6" fillId="4" borderId="14" xfId="0" applyFont="1" applyFill="1" applyBorder="1" applyAlignment="1">
      <alignment horizontal="center"/>
    </xf>
    <xf numFmtId="165" fontId="0" fillId="0" borderId="3" xfId="0" applyNumberFormat="1" applyFill="1" applyBorder="1"/>
    <xf numFmtId="165" fontId="0" fillId="0" borderId="3" xfId="0" applyNumberFormat="1" applyBorder="1"/>
    <xf numFmtId="165" fontId="6" fillId="0" borderId="3" xfId="0" applyNumberFormat="1" applyFont="1" applyFill="1" applyBorder="1"/>
    <xf numFmtId="165" fontId="6" fillId="0" borderId="12" xfId="0" applyNumberFormat="1" applyFont="1" applyBorder="1" applyAlignment="1"/>
    <xf numFmtId="165" fontId="6" fillId="0" borderId="3" xfId="0" applyNumberFormat="1" applyFont="1" applyBorder="1"/>
    <xf numFmtId="165" fontId="6" fillId="0" borderId="12" xfId="0" applyNumberFormat="1" applyFont="1" applyBorder="1"/>
    <xf numFmtId="165" fontId="6" fillId="0" borderId="3" xfId="26" applyNumberFormat="1" applyFont="1" applyBorder="1"/>
    <xf numFmtId="165" fontId="6" fillId="3" borderId="7" xfId="0" applyNumberFormat="1" applyFont="1" applyFill="1" applyBorder="1" applyAlignment="1"/>
    <xf numFmtId="165" fontId="5" fillId="0" borderId="7" xfId="0" applyNumberFormat="1" applyFont="1" applyFill="1" applyBorder="1" applyAlignment="1"/>
    <xf numFmtId="0" fontId="0" fillId="0" borderId="0" xfId="0" applyBorder="1"/>
    <xf numFmtId="170" fontId="0" fillId="0" borderId="0" xfId="0" applyNumberFormat="1"/>
    <xf numFmtId="165" fontId="6" fillId="0" borderId="0" xfId="0" applyNumberFormat="1" applyFont="1" applyAlignment="1">
      <alignment horizontal="center"/>
    </xf>
    <xf numFmtId="170" fontId="0" fillId="0" borderId="0" xfId="26" applyNumberFormat="1" applyFont="1"/>
    <xf numFmtId="14" fontId="6" fillId="4" borderId="7" xfId="0" applyNumberFormat="1" applyFont="1" applyFill="1" applyBorder="1" applyAlignment="1">
      <alignment horizontal="center" vertical="center"/>
    </xf>
    <xf numFmtId="165" fontId="20" fillId="0" borderId="0" xfId="0" applyNumberFormat="1" applyFont="1" applyFill="1" applyBorder="1" applyAlignment="1"/>
    <xf numFmtId="0" fontId="0" fillId="0" borderId="15" xfId="0" applyBorder="1" applyAlignment="1">
      <alignment horizontal="center"/>
    </xf>
    <xf numFmtId="3" fontId="0" fillId="0" borderId="15" xfId="0" applyNumberFormat="1" applyBorder="1" applyAlignment="1">
      <alignment horizontal="center"/>
    </xf>
    <xf numFmtId="0" fontId="6" fillId="0" borderId="15" xfId="0" applyFont="1" applyBorder="1" applyAlignment="1">
      <alignment horizontal="center"/>
    </xf>
    <xf numFmtId="0" fontId="10" fillId="0" borderId="3" xfId="0" applyFont="1" applyBorder="1" applyAlignment="1"/>
    <xf numFmtId="0" fontId="10" fillId="0" borderId="3" xfId="0" applyFont="1" applyBorder="1" applyAlignment="1">
      <alignment horizontal="center"/>
    </xf>
    <xf numFmtId="0" fontId="6" fillId="2" borderId="15" xfId="0" applyFont="1" applyFill="1" applyBorder="1" applyAlignment="1">
      <alignment horizontal="center" vertical="center"/>
    </xf>
    <xf numFmtId="49" fontId="6" fillId="2" borderId="15" xfId="0" applyNumberFormat="1" applyFont="1" applyFill="1" applyBorder="1" applyAlignment="1">
      <alignment horizontal="center" vertical="center"/>
    </xf>
    <xf numFmtId="0" fontId="6" fillId="0" borderId="3" xfId="0" applyFont="1" applyBorder="1" applyAlignment="1">
      <alignment horizontal="left"/>
    </xf>
    <xf numFmtId="0" fontId="6" fillId="0" borderId="12" xfId="0" applyFont="1" applyBorder="1" applyAlignment="1">
      <alignment horizontal="left"/>
    </xf>
    <xf numFmtId="0" fontId="10" fillId="0" borderId="3" xfId="0" applyFont="1" applyBorder="1" applyAlignment="1">
      <alignment shrinkToFit="1"/>
    </xf>
    <xf numFmtId="0" fontId="6" fillId="0" borderId="14" xfId="0" applyFont="1" applyBorder="1" applyAlignment="1">
      <alignment horizontal="center"/>
    </xf>
    <xf numFmtId="3" fontId="0" fillId="2" borderId="15" xfId="0" applyNumberFormat="1" applyFill="1" applyBorder="1"/>
    <xf numFmtId="0" fontId="10" fillId="2" borderId="16" xfId="0" applyFont="1" applyFill="1" applyBorder="1" applyAlignment="1"/>
    <xf numFmtId="0" fontId="0" fillId="2" borderId="16" xfId="0" quotePrefix="1" applyFill="1" applyBorder="1" applyAlignment="1">
      <alignment horizontal="center"/>
    </xf>
    <xf numFmtId="3" fontId="0" fillId="2" borderId="16" xfId="0" applyNumberFormat="1" applyFill="1" applyBorder="1"/>
    <xf numFmtId="0" fontId="8" fillId="2" borderId="16" xfId="0" applyFont="1" applyFill="1" applyBorder="1" applyAlignment="1"/>
    <xf numFmtId="0" fontId="10" fillId="2" borderId="16" xfId="0" applyFont="1" applyFill="1" applyBorder="1" applyAlignment="1">
      <alignment horizontal="center"/>
    </xf>
    <xf numFmtId="0" fontId="10" fillId="2" borderId="17" xfId="0" applyFont="1" applyFill="1" applyBorder="1" applyAlignment="1"/>
    <xf numFmtId="0" fontId="10" fillId="2" borderId="17" xfId="0" applyFont="1" applyFill="1" applyBorder="1" applyAlignment="1">
      <alignment horizontal="center"/>
    </xf>
    <xf numFmtId="0" fontId="0" fillId="2" borderId="15" xfId="0" applyFill="1" applyBorder="1" applyAlignment="1"/>
    <xf numFmtId="0" fontId="6" fillId="0" borderId="18" xfId="0" applyFont="1" applyBorder="1" applyAlignment="1">
      <alignment horizontal="center"/>
    </xf>
    <xf numFmtId="0" fontId="10" fillId="0" borderId="19" xfId="0" applyFont="1" applyBorder="1" applyAlignment="1"/>
    <xf numFmtId="0" fontId="0" fillId="0" borderId="19" xfId="0" applyBorder="1" applyAlignment="1">
      <alignment horizontal="center"/>
    </xf>
    <xf numFmtId="0" fontId="6" fillId="0" borderId="18" xfId="0" applyFont="1" applyBorder="1" applyAlignment="1"/>
    <xf numFmtId="0" fontId="10" fillId="0" borderId="7" xfId="0" applyFont="1" applyBorder="1" applyAlignment="1"/>
    <xf numFmtId="49" fontId="10" fillId="0" borderId="7" xfId="0" applyNumberFormat="1" applyFont="1" applyBorder="1" applyAlignment="1">
      <alignment horizontal="center"/>
    </xf>
    <xf numFmtId="0" fontId="10" fillId="0" borderId="7" xfId="0" applyFont="1" applyBorder="1" applyAlignment="1">
      <alignment wrapText="1"/>
    </xf>
    <xf numFmtId="166" fontId="55" fillId="2" borderId="16" xfId="29" applyFont="1" applyFill="1" applyBorder="1"/>
    <xf numFmtId="49" fontId="14" fillId="0" borderId="0" xfId="0" applyNumberFormat="1" applyFont="1" applyFill="1"/>
    <xf numFmtId="0" fontId="6" fillId="0" borderId="0" xfId="0" applyFont="1" applyBorder="1" applyAlignment="1"/>
    <xf numFmtId="0" fontId="6" fillId="0" borderId="12" xfId="0" applyFont="1" applyBorder="1" applyAlignment="1">
      <alignment horizontal="left" wrapText="1"/>
    </xf>
    <xf numFmtId="0" fontId="6" fillId="0" borderId="7" xfId="0" applyFont="1" applyBorder="1" applyAlignment="1">
      <alignment horizontal="left" wrapText="1"/>
    </xf>
    <xf numFmtId="49" fontId="6" fillId="4" borderId="7"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49" fontId="5" fillId="0" borderId="7" xfId="0" applyNumberFormat="1" applyFont="1" applyBorder="1" applyAlignment="1">
      <alignment horizontal="center"/>
    </xf>
    <xf numFmtId="49" fontId="0" fillId="0" borderId="0" xfId="0" applyNumberFormat="1" applyAlignment="1">
      <alignment horizontal="center" vertical="center"/>
    </xf>
    <xf numFmtId="49" fontId="0" fillId="0" borderId="7" xfId="0" applyNumberFormat="1" applyBorder="1" applyAlignment="1">
      <alignment horizontal="center" vertical="center"/>
    </xf>
    <xf numFmtId="49" fontId="0" fillId="0" borderId="15" xfId="0" applyNumberFormat="1" applyBorder="1" applyAlignment="1">
      <alignment horizontal="center" vertical="center"/>
    </xf>
    <xf numFmtId="49" fontId="6" fillId="0" borderId="1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49" fontId="10" fillId="0" borderId="3" xfId="0" applyNumberFormat="1" applyFont="1" applyBorder="1" applyAlignment="1">
      <alignment horizontal="center" vertical="center"/>
    </xf>
    <xf numFmtId="49" fontId="0" fillId="0" borderId="3" xfId="0" applyNumberFormat="1" applyBorder="1" applyAlignment="1">
      <alignment horizontal="center" vertical="center"/>
    </xf>
    <xf numFmtId="49" fontId="5" fillId="0" borderId="3"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0" fillId="0" borderId="13" xfId="0" applyNumberFormat="1" applyBorder="1" applyAlignment="1">
      <alignment horizontal="center" vertical="center"/>
    </xf>
    <xf numFmtId="49" fontId="6" fillId="3" borderId="7"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0" xfId="0" applyNumberFormat="1" applyFont="1" applyAlignment="1">
      <alignment horizontal="center" vertical="center"/>
    </xf>
    <xf numFmtId="49" fontId="0" fillId="2" borderId="15" xfId="0" applyNumberFormat="1" applyFill="1" applyBorder="1" applyAlignment="1">
      <alignment horizontal="center" vertical="center"/>
    </xf>
    <xf numFmtId="49" fontId="0" fillId="2" borderId="16" xfId="0" applyNumberFormat="1" applyFill="1" applyBorder="1" applyAlignment="1">
      <alignment horizontal="center" vertical="center"/>
    </xf>
    <xf numFmtId="49" fontId="10" fillId="2" borderId="16" xfId="0" applyNumberFormat="1" applyFont="1" applyFill="1" applyBorder="1" applyAlignment="1">
      <alignment horizontal="center" vertical="center"/>
    </xf>
    <xf numFmtId="49" fontId="10" fillId="2" borderId="17"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0" fontId="8" fillId="0" borderId="0" xfId="0" applyFont="1" applyFill="1" applyBorder="1"/>
    <xf numFmtId="0" fontId="5" fillId="2" borderId="16" xfId="0" applyFont="1" applyFill="1" applyBorder="1" applyAlignment="1"/>
    <xf numFmtId="170" fontId="55" fillId="7" borderId="16" xfId="29" applyNumberFormat="1" applyFont="1" applyFill="1" applyBorder="1"/>
    <xf numFmtId="49" fontId="5" fillId="0" borderId="19" xfId="0" applyNumberFormat="1" applyFont="1" applyBorder="1" applyAlignment="1">
      <alignment horizontal="center" vertical="center"/>
    </xf>
    <xf numFmtId="170" fontId="5" fillId="0" borderId="41" xfId="26" applyNumberFormat="1" applyFont="1" applyFill="1" applyBorder="1" applyAlignment="1" applyProtection="1">
      <alignment horizontal="left" vertical="center" wrapText="1"/>
      <protection locked="0"/>
    </xf>
    <xf numFmtId="0" fontId="0" fillId="0" borderId="0" xfId="0" applyAlignment="1">
      <alignment horizontal="left"/>
    </xf>
    <xf numFmtId="49" fontId="5" fillId="0" borderId="3" xfId="0" applyNumberFormat="1" applyFont="1" applyFill="1" applyBorder="1" applyAlignment="1">
      <alignment horizontal="center" vertical="center"/>
    </xf>
    <xf numFmtId="49" fontId="6" fillId="0" borderId="3" xfId="0" quotePrefix="1" applyNumberFormat="1" applyFont="1" applyBorder="1" applyAlignment="1">
      <alignment horizontal="center" vertical="center"/>
    </xf>
    <xf numFmtId="170" fontId="68" fillId="0" borderId="0" xfId="114" applyNumberFormat="1" applyFont="1" applyFill="1" applyAlignment="1">
      <alignment horizontal="center" vertical="top" wrapText="1"/>
    </xf>
    <xf numFmtId="0" fontId="21" fillId="0" borderId="0" xfId="105" applyFont="1" applyFill="1" applyAlignment="1"/>
    <xf numFmtId="0" fontId="58" fillId="0" borderId="0" xfId="113" applyFont="1" applyFill="1"/>
    <xf numFmtId="170" fontId="45" fillId="0" borderId="0" xfId="114" applyNumberFormat="1" applyFont="1" applyFill="1"/>
    <xf numFmtId="0" fontId="59" fillId="0" borderId="0" xfId="113" applyFont="1" applyFill="1" applyAlignment="1">
      <alignment horizontal="left" vertical="top" wrapText="1"/>
    </xf>
    <xf numFmtId="0" fontId="60" fillId="0" borderId="0" xfId="113" applyFont="1" applyFill="1"/>
    <xf numFmtId="0" fontId="45" fillId="0" borderId="0" xfId="113" applyFont="1" applyFill="1" applyAlignment="1"/>
    <xf numFmtId="0" fontId="21" fillId="0" borderId="0" xfId="105" applyFont="1" applyFill="1"/>
    <xf numFmtId="170" fontId="21" fillId="0" borderId="0" xfId="114" applyNumberFormat="1" applyFont="1" applyFill="1"/>
    <xf numFmtId="0" fontId="64" fillId="0" borderId="7" xfId="105" applyFont="1" applyFill="1" applyBorder="1" applyAlignment="1">
      <alignment horizontal="center" vertical="center"/>
    </xf>
    <xf numFmtId="0" fontId="64" fillId="0" borderId="14" xfId="105" applyFont="1" applyFill="1" applyBorder="1" applyAlignment="1">
      <alignment vertical="center"/>
    </xf>
    <xf numFmtId="170" fontId="64" fillId="0" borderId="14" xfId="106" applyNumberFormat="1" applyFont="1" applyFill="1" applyBorder="1" applyAlignment="1">
      <alignment vertical="center"/>
    </xf>
    <xf numFmtId="170" fontId="64" fillId="0" borderId="7" xfId="114" applyNumberFormat="1" applyFont="1" applyFill="1" applyBorder="1" applyAlignment="1">
      <alignment vertical="center"/>
    </xf>
    <xf numFmtId="0" fontId="21" fillId="0" borderId="7" xfId="105" applyFont="1" applyFill="1" applyBorder="1" applyAlignment="1">
      <alignment horizontal="center" vertical="center"/>
    </xf>
    <xf numFmtId="14" fontId="63" fillId="0" borderId="7" xfId="113" applyNumberFormat="1" applyFont="1" applyFill="1" applyBorder="1" applyAlignment="1">
      <alignment horizontal="center" vertical="center" wrapText="1"/>
    </xf>
    <xf numFmtId="49" fontId="63" fillId="0" borderId="7" xfId="114" applyNumberFormat="1" applyFont="1" applyFill="1" applyBorder="1" applyAlignment="1">
      <alignment horizontal="center" vertical="center"/>
    </xf>
    <xf numFmtId="0" fontId="21" fillId="0" borderId="0" xfId="105" applyFont="1" applyFill="1" applyBorder="1" applyAlignment="1">
      <alignment horizontal="center" vertical="center"/>
    </xf>
    <xf numFmtId="0" fontId="58" fillId="0" borderId="0" xfId="113" applyFont="1" applyFill="1" applyBorder="1" applyAlignment="1">
      <alignment horizontal="left"/>
    </xf>
    <xf numFmtId="0" fontId="64" fillId="0" borderId="0" xfId="105" applyFont="1" applyFill="1" applyBorder="1" applyAlignment="1">
      <alignment vertical="center"/>
    </xf>
    <xf numFmtId="49" fontId="63" fillId="0" borderId="0" xfId="114" applyNumberFormat="1" applyFont="1" applyFill="1" applyBorder="1" applyAlignment="1">
      <alignment horizontal="center" vertical="center"/>
    </xf>
    <xf numFmtId="14" fontId="63" fillId="0" borderId="0" xfId="113" applyNumberFormat="1" applyFont="1" applyFill="1" applyBorder="1" applyAlignment="1">
      <alignment horizontal="center" vertical="center" wrapText="1"/>
    </xf>
    <xf numFmtId="0" fontId="45" fillId="0" borderId="0" xfId="113" applyFont="1" applyFill="1" applyAlignment="1">
      <alignment horizontal="left"/>
    </xf>
    <xf numFmtId="0" fontId="45" fillId="0" borderId="0" xfId="113" applyFont="1" applyFill="1" applyAlignment="1">
      <alignment horizontal="left" vertical="center" wrapText="1"/>
    </xf>
    <xf numFmtId="0" fontId="45" fillId="0" borderId="0" xfId="113" applyFont="1" applyFill="1"/>
    <xf numFmtId="0" fontId="45" fillId="0" borderId="0" xfId="113" applyFont="1" applyFill="1" applyAlignment="1">
      <alignment horizontal="left" wrapText="1"/>
    </xf>
    <xf numFmtId="0" fontId="21" fillId="0" borderId="0" xfId="105" applyFont="1" applyFill="1" applyAlignment="1">
      <alignment horizontal="left" vertical="center" wrapText="1"/>
    </xf>
    <xf numFmtId="0" fontId="21" fillId="0" borderId="0" xfId="105" applyFont="1" applyFill="1" applyAlignment="1">
      <alignment vertical="center" wrapText="1"/>
    </xf>
    <xf numFmtId="0" fontId="45" fillId="0" borderId="0" xfId="113" quotePrefix="1" applyFont="1" applyFill="1"/>
    <xf numFmtId="0" fontId="45" fillId="0" borderId="0" xfId="113" applyFont="1" applyFill="1" applyAlignment="1">
      <alignment horizontal="right"/>
    </xf>
    <xf numFmtId="0" fontId="45" fillId="0" borderId="0" xfId="113" applyFont="1" applyFill="1" applyAlignment="1">
      <alignment horizontal="center"/>
    </xf>
    <xf numFmtId="0" fontId="60" fillId="0" borderId="0" xfId="113" applyFont="1" applyFill="1" applyAlignment="1">
      <alignment horizontal="right" vertical="center" wrapText="1"/>
    </xf>
    <xf numFmtId="0" fontId="45" fillId="0" borderId="0" xfId="113" applyFont="1" applyFill="1" applyAlignment="1">
      <alignment horizontal="left" vertical="top" wrapText="1"/>
    </xf>
    <xf numFmtId="170" fontId="45" fillId="0" borderId="0" xfId="114" applyNumberFormat="1" applyFont="1" applyFill="1" applyAlignment="1">
      <alignment horizontal="center" vertical="top" wrapText="1"/>
    </xf>
    <xf numFmtId="170" fontId="45" fillId="0" borderId="0" xfId="114" applyNumberFormat="1" applyFont="1" applyFill="1" applyAlignment="1">
      <alignment horizontal="left" vertical="center" wrapText="1"/>
    </xf>
    <xf numFmtId="0" fontId="58" fillId="0" borderId="0" xfId="113" applyFont="1" applyFill="1" applyAlignment="1">
      <alignment horizontal="left" vertical="center"/>
    </xf>
    <xf numFmtId="170" fontId="45" fillId="0" borderId="0" xfId="114" applyNumberFormat="1" applyFont="1" applyFill="1" applyAlignment="1">
      <alignment horizontal="center" wrapText="1"/>
    </xf>
    <xf numFmtId="0" fontId="58" fillId="0" borderId="0" xfId="113" applyFont="1" applyFill="1" applyAlignment="1">
      <alignment horizontal="center"/>
    </xf>
    <xf numFmtId="0" fontId="60" fillId="0" borderId="0" xfId="113" applyFont="1" applyFill="1" applyAlignment="1">
      <alignment horizontal="center" vertical="top" wrapText="1"/>
    </xf>
    <xf numFmtId="170" fontId="60" fillId="0" borderId="0" xfId="114" applyNumberFormat="1" applyFont="1" applyFill="1" applyAlignment="1">
      <alignment horizontal="center" vertical="top" wrapText="1"/>
    </xf>
    <xf numFmtId="0" fontId="45" fillId="0" borderId="7" xfId="113" applyFont="1" applyFill="1" applyBorder="1" applyAlignment="1">
      <alignment horizontal="center" vertical="top" wrapText="1"/>
    </xf>
    <xf numFmtId="0" fontId="45" fillId="0" borderId="7" xfId="113" quotePrefix="1" applyFont="1" applyFill="1" applyBorder="1" applyAlignment="1">
      <alignment vertical="top" wrapText="1"/>
    </xf>
    <xf numFmtId="170" fontId="45" fillId="0" borderId="7" xfId="114" applyNumberFormat="1" applyFont="1" applyFill="1" applyBorder="1" applyAlignment="1">
      <alignment horizontal="center" vertical="center" wrapText="1"/>
    </xf>
    <xf numFmtId="0" fontId="45" fillId="0" borderId="7" xfId="113" applyFont="1" applyFill="1" applyBorder="1" applyAlignment="1">
      <alignment vertical="top" wrapText="1"/>
    </xf>
    <xf numFmtId="0" fontId="58" fillId="0" borderId="7" xfId="113" applyFont="1" applyFill="1" applyBorder="1"/>
    <xf numFmtId="0" fontId="45" fillId="0" borderId="0" xfId="113" applyFont="1" applyFill="1" applyBorder="1" applyAlignment="1">
      <alignment vertical="top" wrapText="1"/>
    </xf>
    <xf numFmtId="0" fontId="58" fillId="0" borderId="0" xfId="113" applyFont="1" applyFill="1" applyBorder="1"/>
    <xf numFmtId="0" fontId="60" fillId="0" borderId="0" xfId="113" applyFont="1" applyFill="1" applyAlignment="1">
      <alignment vertical="center" wrapText="1"/>
    </xf>
    <xf numFmtId="170" fontId="60" fillId="0" borderId="0" xfId="113" applyNumberFormat="1" applyFont="1" applyFill="1" applyAlignment="1">
      <alignment horizontal="center" vertical="top" wrapText="1"/>
    </xf>
    <xf numFmtId="170" fontId="60" fillId="0" borderId="0" xfId="113" applyNumberFormat="1" applyFont="1" applyFill="1"/>
    <xf numFmtId="0" fontId="45" fillId="0" borderId="0" xfId="113" quotePrefix="1" applyFont="1" applyFill="1" applyAlignment="1">
      <alignment horizontal="left" vertical="center" wrapText="1"/>
    </xf>
    <xf numFmtId="170" fontId="45" fillId="0" borderId="0" xfId="26" applyNumberFormat="1" applyFont="1" applyFill="1" applyAlignment="1">
      <alignment horizontal="right" vertical="center" wrapText="1"/>
    </xf>
    <xf numFmtId="0" fontId="45" fillId="0" borderId="0" xfId="113" quotePrefix="1" applyFont="1" applyFill="1" applyAlignment="1">
      <alignment horizontal="left" vertical="top" wrapText="1"/>
    </xf>
    <xf numFmtId="170" fontId="45" fillId="0" borderId="0" xfId="113" applyNumberFormat="1" applyFont="1" applyFill="1" applyAlignment="1">
      <alignment horizontal="center" vertical="top" wrapText="1"/>
    </xf>
    <xf numFmtId="0" fontId="62" fillId="0" borderId="0" xfId="113" applyFont="1" applyFill="1"/>
    <xf numFmtId="0" fontId="45" fillId="0" borderId="8" xfId="113" applyFont="1" applyFill="1" applyBorder="1" applyAlignment="1">
      <alignment horizontal="center" vertical="top" wrapText="1"/>
    </xf>
    <xf numFmtId="0" fontId="45" fillId="0" borderId="25" xfId="113" applyFont="1" applyFill="1" applyBorder="1" applyAlignment="1">
      <alignment horizontal="center" vertical="top" wrapText="1"/>
    </xf>
    <xf numFmtId="170" fontId="45" fillId="0" borderId="25" xfId="114" applyNumberFormat="1" applyFont="1" applyFill="1" applyBorder="1" applyAlignment="1">
      <alignment horizontal="center" vertical="top" wrapText="1"/>
    </xf>
    <xf numFmtId="0" fontId="60" fillId="0" borderId="23" xfId="113" applyFont="1" applyFill="1" applyBorder="1" applyAlignment="1">
      <alignment horizontal="center" vertical="top" wrapText="1"/>
    </xf>
    <xf numFmtId="0" fontId="45" fillId="0" borderId="22" xfId="113" applyFont="1" applyFill="1" applyBorder="1" applyAlignment="1">
      <alignment vertical="top" wrapText="1"/>
    </xf>
    <xf numFmtId="170" fontId="45" fillId="0" borderId="22" xfId="114" applyNumberFormat="1" applyFont="1" applyFill="1" applyBorder="1" applyAlignment="1">
      <alignment vertical="top" wrapText="1"/>
    </xf>
    <xf numFmtId="0" fontId="45" fillId="0" borderId="23" xfId="113" applyFont="1" applyFill="1" applyBorder="1" applyAlignment="1">
      <alignment vertical="center" wrapText="1"/>
    </xf>
    <xf numFmtId="170" fontId="45" fillId="0" borderId="22" xfId="114" applyNumberFormat="1" applyFont="1" applyFill="1" applyBorder="1" applyAlignment="1">
      <alignment vertical="center" wrapText="1"/>
    </xf>
    <xf numFmtId="0" fontId="45" fillId="0" borderId="28" xfId="113" applyFont="1" applyFill="1" applyBorder="1" applyAlignment="1">
      <alignment vertical="center" wrapText="1"/>
    </xf>
    <xf numFmtId="170" fontId="45" fillId="0" borderId="27" xfId="114" applyNumberFormat="1" applyFont="1" applyFill="1" applyBorder="1" applyAlignment="1">
      <alignment horizontal="center" vertical="top" wrapText="1"/>
    </xf>
    <xf numFmtId="170" fontId="45" fillId="0" borderId="34" xfId="114" applyNumberFormat="1" applyFont="1" applyFill="1" applyBorder="1" applyAlignment="1">
      <alignment horizontal="center" vertical="top" wrapText="1"/>
    </xf>
    <xf numFmtId="170" fontId="45" fillId="0" borderId="28" xfId="114" applyNumberFormat="1" applyFont="1" applyFill="1" applyBorder="1" applyAlignment="1">
      <alignment horizontal="center" vertical="top" wrapText="1"/>
    </xf>
    <xf numFmtId="170" fontId="45" fillId="0" borderId="26" xfId="114" applyNumberFormat="1" applyFont="1" applyFill="1" applyBorder="1" applyAlignment="1">
      <alignment horizontal="center" vertical="top" wrapText="1"/>
    </xf>
    <xf numFmtId="170" fontId="45" fillId="0" borderId="23" xfId="114" applyNumberFormat="1" applyFont="1" applyFill="1" applyBorder="1" applyAlignment="1">
      <alignment horizontal="center" vertical="top" wrapText="1"/>
    </xf>
    <xf numFmtId="170" fontId="45" fillId="0" borderId="22" xfId="114" applyNumberFormat="1" applyFont="1" applyFill="1" applyBorder="1" applyAlignment="1">
      <alignment horizontal="center" vertical="top" wrapText="1"/>
    </xf>
    <xf numFmtId="0" fontId="45" fillId="0" borderId="26" xfId="113" applyFont="1" applyFill="1" applyBorder="1" applyAlignment="1">
      <alignment vertical="top" wrapText="1"/>
    </xf>
    <xf numFmtId="170" fontId="45" fillId="0" borderId="0" xfId="114" applyNumberFormat="1" applyFont="1" applyFill="1" applyBorder="1" applyAlignment="1">
      <alignment vertical="top" wrapText="1"/>
    </xf>
    <xf numFmtId="170" fontId="45" fillId="0" borderId="0" xfId="114" applyNumberFormat="1" applyFont="1" applyFill="1" applyBorder="1" applyAlignment="1">
      <alignment horizontal="center" vertical="center" wrapText="1"/>
    </xf>
    <xf numFmtId="170" fontId="45" fillId="0" borderId="26" xfId="114" applyNumberFormat="1" applyFont="1" applyFill="1" applyBorder="1" applyAlignment="1">
      <alignment horizontal="center" vertical="center" wrapText="1"/>
    </xf>
    <xf numFmtId="170" fontId="45" fillId="0" borderId="28" xfId="114" applyNumberFormat="1" applyFont="1" applyFill="1" applyBorder="1" applyAlignment="1">
      <alignment horizontal="center" vertical="center" wrapText="1"/>
    </xf>
    <xf numFmtId="0" fontId="45" fillId="0" borderId="8" xfId="113" applyFont="1" applyFill="1" applyBorder="1" applyAlignment="1">
      <alignment vertical="top" wrapText="1"/>
    </xf>
    <xf numFmtId="170" fontId="60" fillId="0" borderId="33" xfId="113" applyNumberFormat="1" applyFont="1" applyFill="1" applyBorder="1" applyAlignment="1">
      <alignment vertical="top" wrapText="1"/>
    </xf>
    <xf numFmtId="0" fontId="60" fillId="0" borderId="23" xfId="113" applyFont="1" applyFill="1" applyBorder="1" applyAlignment="1">
      <alignment vertical="top" wrapText="1"/>
    </xf>
    <xf numFmtId="170" fontId="60" fillId="0" borderId="22" xfId="113" applyNumberFormat="1" applyFont="1" applyFill="1" applyBorder="1" applyAlignment="1">
      <alignment vertical="top" wrapText="1"/>
    </xf>
    <xf numFmtId="170" fontId="60" fillId="0" borderId="30" xfId="113" applyNumberFormat="1" applyFont="1" applyFill="1" applyBorder="1" applyAlignment="1">
      <alignment vertical="top" wrapText="1"/>
    </xf>
    <xf numFmtId="170" fontId="60" fillId="0" borderId="24" xfId="113" applyNumberFormat="1" applyFont="1" applyFill="1" applyBorder="1" applyAlignment="1">
      <alignment vertical="top" wrapText="1"/>
    </xf>
    <xf numFmtId="0" fontId="59" fillId="0" borderId="0" xfId="113" applyFont="1" applyFill="1"/>
    <xf numFmtId="0" fontId="45" fillId="0" borderId="33" xfId="113" applyFont="1" applyFill="1" applyBorder="1" applyAlignment="1">
      <alignment horizontal="center" vertical="top" wrapText="1"/>
    </xf>
    <xf numFmtId="170" fontId="45" fillId="0" borderId="32" xfId="114" applyNumberFormat="1" applyFont="1" applyFill="1" applyBorder="1" applyAlignment="1">
      <alignment horizontal="center" vertical="top" wrapText="1"/>
    </xf>
    <xf numFmtId="0" fontId="45" fillId="0" borderId="17" xfId="113" quotePrefix="1" applyFont="1" applyFill="1" applyBorder="1" applyAlignment="1">
      <alignment vertical="top" wrapText="1"/>
    </xf>
    <xf numFmtId="170" fontId="45" fillId="0" borderId="0" xfId="114" applyNumberFormat="1" applyFont="1" applyFill="1" applyBorder="1" applyAlignment="1">
      <alignment horizontal="center" vertical="top" wrapText="1"/>
    </xf>
    <xf numFmtId="170" fontId="45" fillId="0" borderId="17" xfId="114" applyNumberFormat="1" applyFont="1" applyFill="1" applyBorder="1" applyAlignment="1">
      <alignment horizontal="center" vertical="top" wrapText="1"/>
    </xf>
    <xf numFmtId="0" fontId="45" fillId="0" borderId="15" xfId="113" quotePrefix="1" applyFont="1" applyFill="1" applyBorder="1" applyAlignment="1">
      <alignment vertical="top" wrapText="1"/>
    </xf>
    <xf numFmtId="170" fontId="45" fillId="0" borderId="38" xfId="114" applyNumberFormat="1" applyFont="1" applyFill="1" applyBorder="1" applyAlignment="1">
      <alignment horizontal="center" vertical="top" wrapText="1"/>
    </xf>
    <xf numFmtId="170" fontId="45" fillId="0" borderId="15" xfId="114" applyNumberFormat="1" applyFont="1" applyFill="1" applyBorder="1" applyAlignment="1">
      <alignment horizontal="center" vertical="top" wrapText="1"/>
    </xf>
    <xf numFmtId="170" fontId="45" fillId="0" borderId="37" xfId="114" applyNumberFormat="1" applyFont="1" applyFill="1" applyBorder="1" applyAlignment="1">
      <alignment horizontal="center" vertical="top" wrapText="1"/>
    </xf>
    <xf numFmtId="0" fontId="45" fillId="0" borderId="16" xfId="113" quotePrefix="1" applyFont="1" applyFill="1" applyBorder="1" applyAlignment="1">
      <alignment vertical="top" wrapText="1"/>
    </xf>
    <xf numFmtId="9" fontId="45" fillId="0" borderId="4" xfId="72" applyFont="1" applyFill="1" applyBorder="1" applyAlignment="1">
      <alignment horizontal="center" vertical="top" wrapText="1"/>
    </xf>
    <xf numFmtId="170" fontId="45" fillId="0" borderId="16" xfId="114" applyNumberFormat="1" applyFont="1" applyFill="1" applyBorder="1" applyAlignment="1">
      <alignment horizontal="center" vertical="top" wrapText="1"/>
    </xf>
    <xf numFmtId="170" fontId="45" fillId="0" borderId="39" xfId="114" applyNumberFormat="1" applyFont="1" applyFill="1" applyBorder="1" applyAlignment="1">
      <alignment horizontal="center" vertical="top" wrapText="1"/>
    </xf>
    <xf numFmtId="9" fontId="45" fillId="0" borderId="16" xfId="72" applyFont="1" applyFill="1" applyBorder="1" applyAlignment="1">
      <alignment horizontal="center" vertical="top" wrapText="1"/>
    </xf>
    <xf numFmtId="0" fontId="58" fillId="0" borderId="17" xfId="113" applyFont="1" applyFill="1" applyBorder="1"/>
    <xf numFmtId="170" fontId="45" fillId="0" borderId="36" xfId="114" applyNumberFormat="1" applyFont="1" applyFill="1" applyBorder="1" applyAlignment="1">
      <alignment horizontal="center" vertical="top" wrapText="1"/>
    </xf>
    <xf numFmtId="0" fontId="60" fillId="0" borderId="40" xfId="113" applyFont="1" applyFill="1" applyBorder="1" applyAlignment="1">
      <alignment horizontal="center" vertical="top" wrapText="1"/>
    </xf>
    <xf numFmtId="170" fontId="45" fillId="0" borderId="33" xfId="114" applyNumberFormat="1" applyFont="1" applyFill="1" applyBorder="1" applyAlignment="1">
      <alignment horizontal="center" vertical="top" wrapText="1"/>
    </xf>
    <xf numFmtId="0" fontId="45" fillId="0" borderId="0" xfId="113" applyFont="1" applyFill="1" applyAlignment="1">
      <alignment vertical="top" wrapText="1"/>
    </xf>
    <xf numFmtId="0" fontId="19" fillId="0" borderId="0" xfId="113" applyFont="1" applyFill="1"/>
    <xf numFmtId="0" fontId="66" fillId="0" borderId="0" xfId="113" applyFont="1" applyFill="1"/>
    <xf numFmtId="0" fontId="65" fillId="0" borderId="0" xfId="113" applyFont="1" applyFill="1" applyAlignment="1">
      <alignment horizontal="center" vertical="center" wrapText="1"/>
    </xf>
    <xf numFmtId="0" fontId="19" fillId="0" borderId="0" xfId="113" applyFont="1" applyFill="1" applyAlignment="1">
      <alignment horizontal="center" vertical="top" wrapText="1"/>
    </xf>
    <xf numFmtId="170" fontId="19" fillId="0" borderId="0" xfId="114" applyNumberFormat="1" applyFont="1" applyFill="1"/>
    <xf numFmtId="0" fontId="45" fillId="0" borderId="0" xfId="113" applyFont="1" applyFill="1" applyAlignment="1">
      <alignment horizontal="center" vertical="top" wrapText="1"/>
    </xf>
    <xf numFmtId="0" fontId="65" fillId="0" borderId="0" xfId="113" applyFont="1" applyFill="1" applyAlignment="1">
      <alignment vertical="center" wrapText="1"/>
    </xf>
    <xf numFmtId="0" fontId="61" fillId="0" borderId="0" xfId="113" applyFont="1" applyFill="1"/>
    <xf numFmtId="165" fontId="6" fillId="0" borderId="41" xfId="0" applyNumberFormat="1" applyFont="1" applyFill="1" applyBorder="1"/>
    <xf numFmtId="165" fontId="0" fillId="0" borderId="41" xfId="0" applyNumberFormat="1" applyFill="1" applyBorder="1"/>
    <xf numFmtId="165" fontId="6" fillId="0" borderId="18" xfId="0" applyNumberFormat="1" applyFont="1" applyFill="1" applyBorder="1"/>
    <xf numFmtId="3" fontId="0" fillId="0" borderId="3" xfId="0" applyNumberFormat="1" applyFill="1" applyBorder="1"/>
    <xf numFmtId="165" fontId="5" fillId="0" borderId="18" xfId="0" applyNumberFormat="1" applyFont="1" applyFill="1" applyBorder="1"/>
    <xf numFmtId="3" fontId="0" fillId="0" borderId="16" xfId="0" applyNumberFormat="1" applyFill="1" applyBorder="1"/>
    <xf numFmtId="165" fontId="0" fillId="0" borderId="19" xfId="0" applyNumberFormat="1" applyFill="1" applyBorder="1"/>
    <xf numFmtId="165" fontId="6" fillId="0" borderId="7" xfId="0" applyNumberFormat="1" applyFont="1" applyFill="1" applyBorder="1" applyAlignment="1"/>
    <xf numFmtId="0" fontId="45" fillId="0" borderId="0" xfId="113" quotePrefix="1" applyFont="1" applyFill="1" applyAlignment="1">
      <alignment vertical="top" wrapText="1"/>
    </xf>
    <xf numFmtId="0" fontId="5" fillId="0" borderId="3" xfId="0" applyFont="1" applyBorder="1" applyAlignment="1"/>
    <xf numFmtId="0" fontId="45" fillId="0" borderId="0" xfId="113" applyFont="1" applyFill="1" applyAlignment="1">
      <alignment horizontal="left" vertical="center" wrapText="1"/>
    </xf>
    <xf numFmtId="0" fontId="45" fillId="0" borderId="0" xfId="113" quotePrefix="1" applyFont="1" applyFill="1" applyAlignment="1">
      <alignment horizontal="left" vertical="center" wrapText="1"/>
    </xf>
    <xf numFmtId="170" fontId="5" fillId="0" borderId="16" xfId="106" applyNumberFormat="1" applyFont="1" applyFill="1" applyBorder="1"/>
    <xf numFmtId="0" fontId="45" fillId="0" borderId="0" xfId="113" quotePrefix="1" applyFont="1" applyFill="1" applyAlignment="1">
      <alignment horizontal="left" vertical="center" wrapText="1"/>
    </xf>
    <xf numFmtId="0" fontId="45" fillId="0" borderId="0" xfId="113" applyFont="1" applyFill="1" applyAlignment="1">
      <alignment horizontal="left" vertical="center" wrapText="1"/>
    </xf>
    <xf numFmtId="0" fontId="45" fillId="0" borderId="0" xfId="113" quotePrefix="1" applyFont="1" applyFill="1" applyAlignment="1">
      <alignment horizontal="left" vertical="center" wrapText="1"/>
    </xf>
    <xf numFmtId="0" fontId="45" fillId="0" borderId="0" xfId="113" applyFont="1" applyFill="1" applyAlignment="1">
      <alignment horizontal="left" vertical="center" wrapText="1"/>
    </xf>
    <xf numFmtId="0" fontId="45" fillId="0" borderId="0" xfId="113" quotePrefix="1" applyFont="1" applyFill="1" applyAlignment="1">
      <alignment horizontal="left" vertical="center" wrapText="1"/>
    </xf>
    <xf numFmtId="170" fontId="5" fillId="0" borderId="7" xfId="0" applyNumberFormat="1" applyFont="1" applyFill="1" applyBorder="1" applyAlignment="1"/>
    <xf numFmtId="0" fontId="0" fillId="0" borderId="0" xfId="0" applyFill="1" applyAlignment="1">
      <alignment horizontal="center" wrapText="1"/>
    </xf>
    <xf numFmtId="170" fontId="45" fillId="0" borderId="0" xfId="26" applyNumberFormat="1" applyFont="1" applyFill="1" applyAlignment="1">
      <alignment horizontal="right" vertical="top" wrapText="1"/>
    </xf>
    <xf numFmtId="14" fontId="60" fillId="0" borderId="0" xfId="113" applyNumberFormat="1" applyFont="1" applyFill="1" applyAlignment="1">
      <alignment horizontal="right" vertical="center" wrapText="1"/>
    </xf>
    <xf numFmtId="0" fontId="45" fillId="0" borderId="0" xfId="113" applyFont="1" applyFill="1" applyAlignment="1">
      <alignment horizontal="left" vertical="center" wrapText="1"/>
    </xf>
    <xf numFmtId="0" fontId="45" fillId="0" borderId="0" xfId="113" quotePrefix="1" applyFont="1" applyFill="1" applyAlignment="1">
      <alignment horizontal="left" vertical="center" wrapText="1"/>
    </xf>
    <xf numFmtId="0" fontId="60" fillId="0" borderId="7" xfId="113" applyFont="1" applyFill="1" applyBorder="1" applyAlignment="1">
      <alignment vertical="top" wrapText="1"/>
    </xf>
    <xf numFmtId="170" fontId="62" fillId="0" borderId="7" xfId="113" applyNumberFormat="1" applyFont="1" applyFill="1" applyBorder="1"/>
    <xf numFmtId="0" fontId="62" fillId="0" borderId="7" xfId="113" applyFont="1" applyFill="1" applyBorder="1"/>
    <xf numFmtId="170" fontId="45" fillId="0" borderId="7" xfId="26" applyNumberFormat="1" applyFont="1" applyFill="1" applyBorder="1" applyAlignment="1">
      <alignment vertical="center" wrapText="1"/>
    </xf>
    <xf numFmtId="0" fontId="45" fillId="0" borderId="29" xfId="113" quotePrefix="1" applyFont="1" applyFill="1" applyBorder="1" applyAlignment="1">
      <alignment vertical="top" wrapText="1"/>
    </xf>
    <xf numFmtId="170" fontId="45" fillId="0" borderId="33" xfId="113" applyNumberFormat="1" applyFont="1" applyFill="1" applyBorder="1" applyAlignment="1">
      <alignment vertical="top" wrapText="1"/>
    </xf>
    <xf numFmtId="0" fontId="60" fillId="0" borderId="23" xfId="113" applyFont="1" applyFill="1" applyBorder="1" applyAlignment="1">
      <alignment vertical="center" wrapText="1"/>
    </xf>
    <xf numFmtId="0" fontId="60" fillId="0" borderId="22" xfId="113" applyFont="1" applyFill="1" applyBorder="1" applyAlignment="1">
      <alignment vertical="center" wrapText="1"/>
    </xf>
    <xf numFmtId="170" fontId="60" fillId="0" borderId="22" xfId="114" applyNumberFormat="1" applyFont="1" applyFill="1" applyBorder="1" applyAlignment="1">
      <alignment vertical="center" wrapText="1"/>
    </xf>
    <xf numFmtId="0" fontId="45" fillId="0" borderId="28" xfId="113" quotePrefix="1" applyFont="1" applyFill="1" applyBorder="1" applyAlignment="1">
      <alignment vertical="center" wrapText="1"/>
    </xf>
    <xf numFmtId="0" fontId="45" fillId="0" borderId="31" xfId="113" quotePrefix="1" applyFont="1" applyFill="1" applyBorder="1" applyAlignment="1">
      <alignment vertical="top" wrapText="1"/>
    </xf>
    <xf numFmtId="0" fontId="45" fillId="0" borderId="0" xfId="113" quotePrefix="1" applyFont="1" applyFill="1" applyAlignment="1">
      <alignment horizontal="left" vertical="center" wrapText="1"/>
    </xf>
    <xf numFmtId="3" fontId="70" fillId="0" borderId="16" xfId="0" applyNumberFormat="1" applyFont="1" applyFill="1" applyBorder="1"/>
    <xf numFmtId="170" fontId="45" fillId="0" borderId="26" xfId="26" applyNumberFormat="1" applyFont="1" applyFill="1" applyBorder="1" applyAlignment="1">
      <alignment vertical="top" wrapText="1"/>
    </xf>
    <xf numFmtId="166" fontId="5" fillId="0" borderId="16" xfId="29" applyFont="1" applyFill="1" applyBorder="1"/>
    <xf numFmtId="0" fontId="45" fillId="0" borderId="0" xfId="113" applyFont="1" applyFill="1" applyAlignment="1">
      <alignment horizontal="left" vertical="center" wrapText="1"/>
    </xf>
    <xf numFmtId="0" fontId="45" fillId="0" borderId="0" xfId="113" quotePrefix="1" applyFont="1" applyFill="1" applyAlignment="1">
      <alignment horizontal="left" vertical="center" wrapText="1"/>
    </xf>
    <xf numFmtId="3" fontId="71" fillId="6" borderId="36" xfId="0" applyNumberFormat="1" applyFont="1" applyFill="1" applyBorder="1" applyAlignment="1" applyProtection="1">
      <alignment horizontal="right" vertical="top"/>
    </xf>
    <xf numFmtId="170" fontId="68" fillId="0" borderId="7" xfId="26" applyNumberFormat="1" applyFont="1" applyFill="1" applyBorder="1" applyAlignment="1">
      <alignment vertical="center" wrapText="1"/>
    </xf>
    <xf numFmtId="170" fontId="68" fillId="0" borderId="7" xfId="26" applyNumberFormat="1" applyFont="1" applyFill="1" applyBorder="1" applyAlignment="1">
      <alignment horizontal="center" vertical="center" wrapText="1"/>
    </xf>
    <xf numFmtId="0" fontId="68" fillId="0" borderId="7" xfId="113" applyFont="1" applyFill="1" applyBorder="1" applyAlignment="1">
      <alignment horizontal="center" vertical="center" wrapText="1"/>
    </xf>
    <xf numFmtId="170" fontId="68" fillId="0" borderId="7" xfId="114" applyNumberFormat="1" applyFont="1" applyFill="1" applyBorder="1" applyAlignment="1">
      <alignment horizontal="center" vertical="center" wrapText="1"/>
    </xf>
    <xf numFmtId="0" fontId="21" fillId="0" borderId="14" xfId="105" applyFont="1" applyFill="1" applyBorder="1" applyAlignment="1">
      <alignment horizontal="left" vertical="center"/>
    </xf>
    <xf numFmtId="0" fontId="21" fillId="0" borderId="35" xfId="105" applyFont="1" applyFill="1" applyBorder="1" applyAlignment="1">
      <alignment horizontal="left" vertical="center"/>
    </xf>
    <xf numFmtId="0" fontId="45" fillId="0" borderId="0" xfId="113" applyFont="1" applyFill="1" applyAlignment="1">
      <alignment horizontal="left" vertical="center" wrapText="1"/>
    </xf>
    <xf numFmtId="0" fontId="45" fillId="0" borderId="0" xfId="113" quotePrefix="1" applyFont="1" applyFill="1" applyAlignment="1">
      <alignment horizontal="left" vertical="center" wrapText="1"/>
    </xf>
    <xf numFmtId="0" fontId="6" fillId="0" borderId="0" xfId="105" applyFont="1" applyBorder="1" applyAlignment="1"/>
    <xf numFmtId="0" fontId="5" fillId="0" borderId="0" xfId="105" applyFill="1" applyAlignment="1">
      <alignment horizontal="center"/>
    </xf>
    <xf numFmtId="0" fontId="5" fillId="0" borderId="0" xfId="105" applyFill="1"/>
    <xf numFmtId="0" fontId="8" fillId="0" borderId="0" xfId="105" applyFont="1" applyFill="1" applyAlignment="1">
      <alignment horizontal="center"/>
    </xf>
    <xf numFmtId="0" fontId="6" fillId="0" borderId="7" xfId="105" applyFont="1" applyFill="1" applyBorder="1" applyAlignment="1">
      <alignment horizontal="center" vertical="center"/>
    </xf>
    <xf numFmtId="0" fontId="6" fillId="0" borderId="7" xfId="105" applyFont="1" applyFill="1" applyBorder="1" applyAlignment="1">
      <alignment horizontal="center" vertical="center" wrapText="1"/>
    </xf>
    <xf numFmtId="3" fontId="6" fillId="0" borderId="7" xfId="105" applyNumberFormat="1" applyFont="1" applyFill="1" applyBorder="1" applyAlignment="1">
      <alignment horizontal="center" vertical="center" wrapText="1"/>
    </xf>
    <xf numFmtId="0" fontId="6" fillId="0" borderId="0" xfId="105" applyFont="1" applyFill="1" applyAlignment="1">
      <alignment horizontal="center"/>
    </xf>
    <xf numFmtId="0" fontId="5" fillId="0" borderId="7" xfId="105" applyFill="1" applyBorder="1" applyAlignment="1">
      <alignment horizontal="center"/>
    </xf>
    <xf numFmtId="3" fontId="5" fillId="0" borderId="7" xfId="105" applyNumberFormat="1" applyFill="1" applyBorder="1" applyAlignment="1">
      <alignment horizontal="center"/>
    </xf>
    <xf numFmtId="0" fontId="6" fillId="0" borderId="12" xfId="105" applyFont="1" applyFill="1" applyBorder="1" applyAlignment="1">
      <alignment horizontal="center" shrinkToFit="1"/>
    </xf>
    <xf numFmtId="49" fontId="6" fillId="0" borderId="12" xfId="105" applyNumberFormat="1" applyFont="1" applyFill="1" applyBorder="1" applyAlignment="1">
      <alignment horizontal="center"/>
    </xf>
    <xf numFmtId="0" fontId="6" fillId="0" borderId="12" xfId="105" applyFont="1" applyFill="1" applyBorder="1" applyAlignment="1">
      <alignment horizontal="center"/>
    </xf>
    <xf numFmtId="3" fontId="6" fillId="0" borderId="12" xfId="105" applyNumberFormat="1" applyFont="1" applyFill="1" applyBorder="1" applyAlignment="1"/>
    <xf numFmtId="0" fontId="6" fillId="0" borderId="0" xfId="105" applyFont="1" applyFill="1"/>
    <xf numFmtId="0" fontId="5" fillId="0" borderId="3" xfId="105" applyFill="1" applyBorder="1" applyAlignment="1">
      <alignment wrapText="1" shrinkToFit="1"/>
    </xf>
    <xf numFmtId="49" fontId="5" fillId="0" borderId="3" xfId="105" applyNumberFormat="1" applyFill="1" applyBorder="1" applyAlignment="1">
      <alignment horizontal="center"/>
    </xf>
    <xf numFmtId="0" fontId="5" fillId="0" borderId="3" xfId="105" applyFill="1" applyBorder="1"/>
    <xf numFmtId="165" fontId="5" fillId="0" borderId="3" xfId="105" applyNumberFormat="1" applyFill="1" applyBorder="1"/>
    <xf numFmtId="0" fontId="5" fillId="0" borderId="3" xfId="105" applyFont="1" applyFill="1" applyBorder="1" applyAlignment="1">
      <alignment shrinkToFit="1"/>
    </xf>
    <xf numFmtId="0" fontId="13" fillId="0" borderId="3" xfId="105" applyFont="1" applyFill="1" applyBorder="1" applyAlignment="1">
      <alignment shrinkToFit="1"/>
    </xf>
    <xf numFmtId="0" fontId="13" fillId="0" borderId="13" xfId="105" applyFont="1" applyFill="1" applyBorder="1" applyAlignment="1">
      <alignment shrinkToFit="1"/>
    </xf>
    <xf numFmtId="165" fontId="6" fillId="0" borderId="13" xfId="105" applyNumberFormat="1" applyFont="1" applyFill="1" applyBorder="1"/>
    <xf numFmtId="49" fontId="6" fillId="0" borderId="18" xfId="105" applyNumberFormat="1" applyFont="1" applyFill="1" applyBorder="1" applyAlignment="1">
      <alignment horizontal="center"/>
    </xf>
    <xf numFmtId="0" fontId="6" fillId="0" borderId="18" xfId="105" applyFont="1" applyFill="1" applyBorder="1" applyAlignment="1">
      <alignment horizontal="center"/>
    </xf>
    <xf numFmtId="165" fontId="5" fillId="0" borderId="18" xfId="105" applyNumberFormat="1" applyFill="1" applyBorder="1"/>
    <xf numFmtId="0" fontId="5" fillId="0" borderId="3" xfId="105" applyFont="1" applyFill="1" applyBorder="1" applyAlignment="1">
      <alignment wrapText="1" shrinkToFit="1"/>
    </xf>
    <xf numFmtId="49" fontId="5" fillId="0" borderId="3" xfId="105" applyNumberFormat="1" applyFont="1" applyFill="1" applyBorder="1" applyAlignment="1">
      <alignment horizontal="center"/>
    </xf>
    <xf numFmtId="49" fontId="6" fillId="0" borderId="13" xfId="105" applyNumberFormat="1" applyFont="1" applyFill="1" applyBorder="1" applyAlignment="1">
      <alignment horizontal="center"/>
    </xf>
    <xf numFmtId="0" fontId="6" fillId="0" borderId="13" xfId="105" applyFont="1" applyFill="1" applyBorder="1"/>
    <xf numFmtId="49" fontId="6" fillId="0" borderId="3" xfId="105" applyNumberFormat="1" applyFont="1" applyFill="1" applyBorder="1" applyAlignment="1">
      <alignment horizontal="center"/>
    </xf>
    <xf numFmtId="0" fontId="6" fillId="0" borderId="3" xfId="105" applyFont="1" applyFill="1" applyBorder="1"/>
    <xf numFmtId="165" fontId="6" fillId="0" borderId="3" xfId="105" applyNumberFormat="1" applyFont="1" applyFill="1" applyBorder="1"/>
    <xf numFmtId="0" fontId="6" fillId="0" borderId="3" xfId="105" applyFont="1" applyFill="1" applyBorder="1" applyAlignment="1">
      <alignment shrinkToFit="1"/>
    </xf>
    <xf numFmtId="0" fontId="6" fillId="0" borderId="13" xfId="105" applyFont="1" applyFill="1" applyBorder="1" applyAlignment="1">
      <alignment shrinkToFit="1"/>
    </xf>
    <xf numFmtId="0" fontId="14" fillId="0" borderId="0" xfId="105" applyFont="1" applyFill="1"/>
    <xf numFmtId="3" fontId="5" fillId="0" borderId="0" xfId="105" applyNumberFormat="1" applyFill="1"/>
    <xf numFmtId="3" fontId="6" fillId="0" borderId="0" xfId="105" applyNumberFormat="1" applyFont="1" applyFill="1" applyAlignment="1">
      <alignment horizontal="center"/>
    </xf>
    <xf numFmtId="3" fontId="5" fillId="0" borderId="0" xfId="105" applyNumberFormat="1" applyFont="1" applyFill="1"/>
    <xf numFmtId="170" fontId="5" fillId="0" borderId="17" xfId="106" applyNumberFormat="1" applyFont="1" applyFill="1" applyBorder="1"/>
    <xf numFmtId="0" fontId="45" fillId="0" borderId="0" xfId="113" quotePrefix="1" applyFont="1" applyFill="1" applyAlignment="1">
      <alignment horizontal="left" vertical="center" wrapText="1"/>
    </xf>
    <xf numFmtId="3" fontId="71" fillId="0" borderId="0" xfId="0" applyNumberFormat="1" applyFont="1" applyFill="1" applyBorder="1" applyAlignment="1" applyProtection="1">
      <alignment horizontal="right" vertical="top"/>
    </xf>
    <xf numFmtId="170" fontId="5" fillId="0" borderId="3" xfId="26" applyNumberFormat="1" applyFill="1" applyBorder="1"/>
    <xf numFmtId="165" fontId="73" fillId="0" borderId="7" xfId="0" applyNumberFormat="1" applyFont="1" applyFill="1" applyBorder="1" applyAlignment="1"/>
    <xf numFmtId="14" fontId="74" fillId="4" borderId="7" xfId="0" applyNumberFormat="1" applyFont="1" applyFill="1" applyBorder="1" applyAlignment="1">
      <alignment horizontal="center" vertical="center"/>
    </xf>
    <xf numFmtId="3" fontId="6" fillId="0" borderId="0" xfId="0" applyNumberFormat="1" applyFont="1" applyAlignment="1">
      <alignment horizontal="center"/>
    </xf>
    <xf numFmtId="3" fontId="10" fillId="0" borderId="0" xfId="0" applyNumberFormat="1" applyFont="1" applyAlignment="1">
      <alignment horizontal="center"/>
    </xf>
    <xf numFmtId="3" fontId="6" fillId="0" borderId="0" xfId="0" applyNumberFormat="1" applyFont="1" applyAlignment="1">
      <alignment horizontal="center" vertical="center" wrapText="1"/>
    </xf>
    <xf numFmtId="3" fontId="6" fillId="0" borderId="0" xfId="0" applyNumberFormat="1" applyFont="1" applyAlignment="1">
      <alignment horizontal="center" vertical="center"/>
    </xf>
    <xf numFmtId="0" fontId="9" fillId="0" borderId="0" xfId="0" applyFont="1" applyAlignment="1">
      <alignment horizontal="center"/>
    </xf>
    <xf numFmtId="0" fontId="8" fillId="0" borderId="0" xfId="0" applyFont="1" applyAlignment="1">
      <alignment horizontal="center"/>
    </xf>
    <xf numFmtId="0" fontId="11" fillId="7" borderId="0" xfId="0" applyFont="1" applyFill="1" applyAlignment="1">
      <alignment horizontal="center"/>
    </xf>
    <xf numFmtId="0" fontId="8" fillId="0" borderId="0" xfId="0" applyFont="1" applyFill="1" applyAlignment="1">
      <alignment horizontal="left" wrapText="1"/>
    </xf>
    <xf numFmtId="0" fontId="7"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Alignment="1">
      <alignment horizontal="left"/>
    </xf>
    <xf numFmtId="3" fontId="8" fillId="0" borderId="0" xfId="0" applyNumberFormat="1" applyFont="1" applyAlignment="1">
      <alignment horizontal="center" wrapText="1"/>
    </xf>
    <xf numFmtId="0" fontId="7" fillId="0" borderId="0" xfId="0" applyFont="1" applyFill="1" applyAlignment="1">
      <alignment horizontal="left"/>
    </xf>
    <xf numFmtId="0" fontId="5" fillId="0" borderId="0" xfId="0" applyFont="1" applyFill="1" applyAlignment="1">
      <alignment horizontal="left"/>
    </xf>
    <xf numFmtId="0" fontId="6" fillId="0" borderId="0" xfId="0" applyFont="1" applyAlignment="1">
      <alignment horizontal="left" vertical="center"/>
    </xf>
    <xf numFmtId="0" fontId="7" fillId="0" borderId="0" xfId="105" applyFont="1" applyFill="1" applyAlignment="1">
      <alignment horizontal="center"/>
    </xf>
    <xf numFmtId="3" fontId="6" fillId="0" borderId="0" xfId="105" applyNumberFormat="1" applyFont="1" applyFill="1" applyAlignment="1">
      <alignment horizontal="center"/>
    </xf>
    <xf numFmtId="0" fontId="8" fillId="0" borderId="0" xfId="105" applyFont="1" applyFill="1" applyAlignment="1">
      <alignment horizontal="left" wrapText="1"/>
    </xf>
    <xf numFmtId="3" fontId="8" fillId="0" borderId="0" xfId="105" applyNumberFormat="1" applyFont="1" applyFill="1" applyAlignment="1">
      <alignment horizontal="center" wrapText="1"/>
    </xf>
    <xf numFmtId="0" fontId="9" fillId="0" borderId="0" xfId="105" applyFont="1" applyFill="1" applyAlignment="1">
      <alignment horizontal="center"/>
    </xf>
    <xf numFmtId="0" fontId="8" fillId="0" borderId="0" xfId="105" applyFont="1" applyFill="1" applyAlignment="1">
      <alignment horizontal="center"/>
    </xf>
    <xf numFmtId="0" fontId="8" fillId="0" borderId="20" xfId="105" applyFont="1" applyFill="1" applyBorder="1" applyAlignment="1">
      <alignment horizontal="center"/>
    </xf>
    <xf numFmtId="0" fontId="7" fillId="0" borderId="0" xfId="105" applyFont="1" applyFill="1" applyAlignment="1">
      <alignment horizontal="left"/>
    </xf>
    <xf numFmtId="3" fontId="7" fillId="0" borderId="0" xfId="105" applyNumberFormat="1" applyFont="1" applyFill="1" applyAlignment="1">
      <alignment horizontal="center"/>
    </xf>
    <xf numFmtId="0" fontId="5" fillId="0" borderId="0" xfId="105" applyFont="1" applyFill="1" applyAlignment="1">
      <alignment horizontal="left"/>
    </xf>
    <xf numFmtId="3" fontId="5" fillId="0" borderId="0" xfId="105" applyNumberFormat="1" applyFont="1" applyFill="1" applyAlignment="1">
      <alignment horizontal="center"/>
    </xf>
    <xf numFmtId="0" fontId="45" fillId="0" borderId="0" xfId="113" applyFont="1" applyFill="1" applyAlignment="1">
      <alignment horizontal="left" vertical="top" wrapText="1"/>
    </xf>
    <xf numFmtId="0" fontId="64" fillId="0" borderId="7" xfId="105" applyFont="1" applyFill="1" applyBorder="1" applyAlignment="1">
      <alignment horizontal="center" vertical="center"/>
    </xf>
    <xf numFmtId="0" fontId="21" fillId="0" borderId="7" xfId="105" applyFont="1" applyFill="1" applyBorder="1" applyAlignment="1">
      <alignment horizontal="left" vertical="center"/>
    </xf>
    <xf numFmtId="0" fontId="21" fillId="0" borderId="14" xfId="105" applyFont="1" applyFill="1" applyBorder="1" applyAlignment="1">
      <alignment horizontal="left" vertical="center" shrinkToFit="1"/>
    </xf>
    <xf numFmtId="0" fontId="21" fillId="0" borderId="35" xfId="105" applyFont="1" applyFill="1" applyBorder="1" applyAlignment="1">
      <alignment horizontal="left" vertical="center" shrinkToFit="1"/>
    </xf>
    <xf numFmtId="0" fontId="58" fillId="0" borderId="14" xfId="113" applyFont="1" applyFill="1" applyBorder="1" applyAlignment="1">
      <alignment horizontal="left" vertical="center"/>
    </xf>
    <xf numFmtId="0" fontId="58" fillId="0" borderId="35" xfId="113" applyFont="1" applyFill="1" applyBorder="1" applyAlignment="1">
      <alignment horizontal="left" vertical="center"/>
    </xf>
    <xf numFmtId="0" fontId="64" fillId="0" borderId="0" xfId="113" applyFont="1" applyFill="1" applyAlignment="1">
      <alignment horizontal="center" vertical="center"/>
    </xf>
    <xf numFmtId="0" fontId="64" fillId="0" borderId="0" xfId="105" applyFont="1" applyFill="1" applyAlignment="1">
      <alignment horizontal="left" vertical="top" wrapText="1"/>
    </xf>
    <xf numFmtId="0" fontId="21" fillId="0" borderId="0" xfId="105" applyFont="1" applyFill="1" applyAlignment="1">
      <alignment horizontal="left" vertical="top" wrapText="1"/>
    </xf>
    <xf numFmtId="0" fontId="69" fillId="0" borderId="0" xfId="113" applyFont="1" applyFill="1" applyAlignment="1">
      <alignment horizontal="center" vertical="center"/>
    </xf>
    <xf numFmtId="0" fontId="64" fillId="0" borderId="0" xfId="113" applyFont="1" applyFill="1" applyAlignment="1">
      <alignment horizontal="left" vertical="top" wrapText="1"/>
    </xf>
    <xf numFmtId="0" fontId="60" fillId="0" borderId="0" xfId="113" applyFont="1" applyFill="1" applyAlignment="1">
      <alignment horizontal="center" vertical="center" wrapText="1"/>
    </xf>
    <xf numFmtId="0" fontId="59" fillId="0" borderId="0" xfId="113" applyFont="1" applyFill="1" applyAlignment="1">
      <alignment horizontal="left" wrapText="1"/>
    </xf>
    <xf numFmtId="0" fontId="59" fillId="0" borderId="0" xfId="113" applyFont="1" applyFill="1" applyAlignment="1">
      <alignment horizontal="center" vertical="top" wrapText="1"/>
    </xf>
    <xf numFmtId="0" fontId="59" fillId="0" borderId="0" xfId="113" applyFont="1" applyFill="1" applyAlignment="1">
      <alignment horizontal="left" vertical="top" wrapText="1"/>
    </xf>
    <xf numFmtId="0" fontId="45" fillId="0" borderId="0" xfId="113" applyFont="1" applyFill="1" applyAlignment="1">
      <alignment horizontal="left" vertical="center" wrapText="1"/>
    </xf>
    <xf numFmtId="0" fontId="21" fillId="0" borderId="0" xfId="105" applyFont="1" applyFill="1" applyAlignment="1">
      <alignment horizontal="left" vertical="justify" wrapText="1"/>
    </xf>
    <xf numFmtId="0" fontId="21" fillId="0" borderId="0" xfId="105" applyFont="1" applyFill="1" applyAlignment="1">
      <alignment horizontal="left" wrapText="1"/>
    </xf>
    <xf numFmtId="14" fontId="72" fillId="0" borderId="7" xfId="113" applyNumberFormat="1" applyFont="1" applyFill="1" applyBorder="1" applyAlignment="1">
      <alignment horizontal="center" vertical="center" wrapText="1"/>
    </xf>
    <xf numFmtId="0" fontId="72" fillId="0" borderId="7" xfId="113" applyFont="1" applyFill="1" applyBorder="1" applyAlignment="1">
      <alignment horizontal="center" vertical="center" wrapText="1"/>
    </xf>
    <xf numFmtId="14" fontId="60" fillId="0" borderId="7" xfId="113" applyNumberFormat="1" applyFont="1" applyFill="1" applyBorder="1" applyAlignment="1">
      <alignment horizontal="center" vertical="center" wrapText="1"/>
    </xf>
    <xf numFmtId="0" fontId="60" fillId="0" borderId="7" xfId="113" applyFont="1" applyFill="1" applyBorder="1" applyAlignment="1">
      <alignment horizontal="center" vertical="center" wrapText="1"/>
    </xf>
    <xf numFmtId="0" fontId="21" fillId="0" borderId="14" xfId="105" applyFont="1" applyFill="1" applyBorder="1" applyAlignment="1">
      <alignment horizontal="left" vertical="center"/>
    </xf>
    <xf numFmtId="0" fontId="21" fillId="0" borderId="35" xfId="105" applyFont="1" applyFill="1" applyBorder="1" applyAlignment="1">
      <alignment horizontal="left" vertical="center"/>
    </xf>
    <xf numFmtId="0" fontId="19" fillId="0" borderId="0" xfId="113" applyFont="1" applyFill="1" applyAlignment="1">
      <alignment horizontal="center" vertical="top" wrapText="1"/>
    </xf>
    <xf numFmtId="0" fontId="19" fillId="0" borderId="0" xfId="113" applyFont="1" applyFill="1" applyAlignment="1">
      <alignment horizontal="left" vertical="top" wrapText="1"/>
    </xf>
    <xf numFmtId="0" fontId="67" fillId="0" borderId="0" xfId="113" applyNumberFormat="1" applyFont="1" applyFill="1" applyAlignment="1">
      <alignment horizontal="center" vertical="top" wrapText="1"/>
    </xf>
    <xf numFmtId="0" fontId="45" fillId="0" borderId="0" xfId="113" quotePrefix="1" applyFont="1" applyFill="1" applyAlignment="1">
      <alignment horizontal="left" vertical="center" wrapText="1"/>
    </xf>
    <xf numFmtId="0" fontId="65" fillId="0" borderId="0" xfId="113" applyFont="1" applyFill="1" applyAlignment="1">
      <alignment horizontal="center" vertical="center" wrapText="1"/>
    </xf>
    <xf numFmtId="0" fontId="65" fillId="0" borderId="0" xfId="113" applyFont="1" applyFill="1" applyAlignment="1">
      <alignment horizontal="left" vertical="center" wrapText="1"/>
    </xf>
    <xf numFmtId="0" fontId="21" fillId="0" borderId="0" xfId="105" applyFont="1" applyFill="1" applyAlignment="1">
      <alignment horizontal="left" vertical="center" wrapText="1"/>
    </xf>
    <xf numFmtId="0" fontId="21" fillId="0" borderId="0" xfId="105" applyFont="1" applyFill="1" applyAlignment="1">
      <alignment horizontal="left"/>
    </xf>
    <xf numFmtId="0" fontId="21" fillId="0" borderId="0" xfId="105" applyFont="1" applyFill="1" applyAlignment="1">
      <alignment horizontal="left" vertical="top"/>
    </xf>
    <xf numFmtId="0" fontId="45" fillId="0" borderId="15" xfId="113" applyFont="1" applyFill="1" applyBorder="1" applyAlignment="1">
      <alignment horizontal="left" vertical="center" wrapText="1"/>
    </xf>
    <xf numFmtId="0" fontId="45" fillId="0" borderId="17" xfId="113" applyFont="1" applyFill="1" applyBorder="1" applyAlignment="1">
      <alignment horizontal="left" vertical="center" wrapText="1"/>
    </xf>
  </cellXfs>
  <cellStyles count="125">
    <cellStyle name="%" xfId="1"/>
    <cellStyle name="??" xfId="2"/>
    <cellStyle name="?? [0.00]_ Att. 1- Cover" xfId="3"/>
    <cellStyle name="?? [0]" xfId="4"/>
    <cellStyle name="?_x001d_??%U©÷u&amp;H©÷9_x0008_? s&#10;_x0007__x0001__x0001_" xfId="5"/>
    <cellStyle name="???? [0.00]_BE-BQ" xfId="6"/>
    <cellStyle name="??????????????????? [0]_FTC_OFFER" xfId="7"/>
    <cellStyle name="???????????????????_FTC_OFFER" xfId="8"/>
    <cellStyle name="????_BE-BQ" xfId="9"/>
    <cellStyle name="???[0]_?? DI" xfId="10"/>
    <cellStyle name="???_?? DI" xfId="11"/>
    <cellStyle name="??[0]_BRE" xfId="12"/>
    <cellStyle name="??_ ??? ???? " xfId="13"/>
    <cellStyle name="??A? [0]_laroux_1_¢¬???¢â? " xfId="14"/>
    <cellStyle name="??A?_laroux_1_¢¬???¢â? " xfId="15"/>
    <cellStyle name="?ðÇ%U?&amp;H?_x0008_?s&#10;_x0007__x0001__x0001_" xfId="16"/>
    <cellStyle name="•W?_Format" xfId="17"/>
    <cellStyle name="•W€_Format" xfId="18"/>
    <cellStyle name="ÄÞ¸¶ [0]_1" xfId="19"/>
    <cellStyle name="ÄÞ¸¶_1" xfId="20"/>
    <cellStyle name="Ç¥ÁØ_laroux_4_ÃÑÇÕ°è " xfId="21"/>
    <cellStyle name="category" xfId="22"/>
    <cellStyle name="CC1" xfId="23"/>
    <cellStyle name="CC2" xfId="24"/>
    <cellStyle name="chchuyen" xfId="25"/>
    <cellStyle name="Comma" xfId="26" builtinId="3"/>
    <cellStyle name="Comma 2" xfId="27"/>
    <cellStyle name="Comma 2 2" xfId="28"/>
    <cellStyle name="Comma 3" xfId="29"/>
    <cellStyle name="Comma 3 2" xfId="106"/>
    <cellStyle name="Comma 4" xfId="104"/>
    <cellStyle name="Comma 5" xfId="108"/>
    <cellStyle name="Comma 5 2" xfId="114"/>
    <cellStyle name="Comma 6" xfId="116"/>
    <cellStyle name="Comma0" xfId="30"/>
    <cellStyle name="CT1" xfId="31"/>
    <cellStyle name="CT2" xfId="32"/>
    <cellStyle name="CT4" xfId="33"/>
    <cellStyle name="CT5" xfId="34"/>
    <cellStyle name="ct7" xfId="35"/>
    <cellStyle name="ct8" xfId="36"/>
    <cellStyle name="cth1" xfId="37"/>
    <cellStyle name="Cthuc" xfId="38"/>
    <cellStyle name="Cthuc1" xfId="39"/>
    <cellStyle name="Currency0" xfId="40"/>
    <cellStyle name="d" xfId="41"/>
    <cellStyle name="d%" xfId="42"/>
    <cellStyle name="d1" xfId="43"/>
    <cellStyle name="Date" xfId="44"/>
    <cellStyle name="Dezimal [0]_UXO VII" xfId="45"/>
    <cellStyle name="Dezimal_UXO VII" xfId="46"/>
    <cellStyle name="EvenStyleCERTDATE" xfId="112"/>
    <cellStyle name="EvenStyleCERTNO" xfId="111"/>
    <cellStyle name="Fixed" xfId="47"/>
    <cellStyle name="Grey" xfId="48"/>
    <cellStyle name="HEADER" xfId="49"/>
    <cellStyle name="Header1" xfId="50"/>
    <cellStyle name="Header2" xfId="51"/>
    <cellStyle name="Heading 1" xfId="52" builtinId="16" customBuiltin="1"/>
    <cellStyle name="Heading 2" xfId="53" builtinId="17" customBuiltin="1"/>
    <cellStyle name="Heading1" xfId="54"/>
    <cellStyle name="Heading2" xfId="55"/>
    <cellStyle name="Input [yellow]" xfId="56"/>
    <cellStyle name="luc" xfId="57"/>
    <cellStyle name="luc2" xfId="58"/>
    <cellStyle name="Milliers [0]_      " xfId="59"/>
    <cellStyle name="Milliers_      " xfId="60"/>
    <cellStyle name="Model" xfId="61"/>
    <cellStyle name="Monétaire [0]_      " xfId="62"/>
    <cellStyle name="Monétaire_      " xfId="63"/>
    <cellStyle name="n" xfId="64"/>
    <cellStyle name="n1" xfId="65"/>
    <cellStyle name="Normal" xfId="0" builtinId="0"/>
    <cellStyle name="Normal - Style1" xfId="66"/>
    <cellStyle name="Normal 10" xfId="121"/>
    <cellStyle name="Normal 11" xfId="122"/>
    <cellStyle name="Normal 12" xfId="123"/>
    <cellStyle name="Normal 13" xfId="124"/>
    <cellStyle name="Normal 2" xfId="67"/>
    <cellStyle name="Normal 2 2" xfId="68"/>
    <cellStyle name="Normal 2 3" xfId="117"/>
    <cellStyle name="Normal 3" xfId="69"/>
    <cellStyle name="Normal 3 2" xfId="105"/>
    <cellStyle name="Normal 4" xfId="103"/>
    <cellStyle name="Normal 5" xfId="107"/>
    <cellStyle name="Normal 5 2" xfId="113"/>
    <cellStyle name="Normal 6" xfId="115"/>
    <cellStyle name="Normal 7" xfId="118"/>
    <cellStyle name="Normal 8" xfId="119"/>
    <cellStyle name="Normal 9" xfId="120"/>
    <cellStyle name="OddStyleCERTDATE" xfId="110"/>
    <cellStyle name="OddStyleCERTNO" xfId="109"/>
    <cellStyle name="omma [0]_Mktg Prog" xfId="70"/>
    <cellStyle name="ormal_Sheet1_1" xfId="71"/>
    <cellStyle name="Percent" xfId="72" builtinId="5"/>
    <cellStyle name="Percent [2]" xfId="73"/>
    <cellStyle name="Percent 2" xfId="74"/>
    <cellStyle name="PERCENTAGE" xfId="75"/>
    <cellStyle name="Style 1" xfId="76"/>
    <cellStyle name="subhead" xfId="77"/>
    <cellStyle name="symbol" xfId="78"/>
    <cellStyle name="tde" xfId="79"/>
    <cellStyle name="Total" xfId="80" builtinId="25" customBuiltin="1"/>
    <cellStyle name="VN new romanNormal" xfId="81"/>
    <cellStyle name="VN time new roman" xfId="82"/>
    <cellStyle name="Währung [0]_UXO VII" xfId="83"/>
    <cellStyle name="Währung_UXO VII" xfId="84"/>
    <cellStyle name="똿뗦먛귟 [0.00]_PRODUCT DETAIL Q1" xfId="85"/>
    <cellStyle name="똿뗦먛귟_PRODUCT DETAIL Q1" xfId="86"/>
    <cellStyle name="믅됞 [0.00]_PRODUCT DETAIL Q1" xfId="87"/>
    <cellStyle name="믅됞_PRODUCT DETAIL Q1" xfId="88"/>
    <cellStyle name="백분율_95" xfId="89"/>
    <cellStyle name="뷭?_BOOKSHIP" xfId="90"/>
    <cellStyle name="콤마 [0]_1202" xfId="91"/>
    <cellStyle name="콤마_1202" xfId="92"/>
    <cellStyle name="통화 [0]_1202" xfId="93"/>
    <cellStyle name="통화_1202" xfId="94"/>
    <cellStyle name="표준_(정보부문)월별인원계획" xfId="95"/>
    <cellStyle name="一般_Book1" xfId="96"/>
    <cellStyle name="千分位[0]_Book1" xfId="97"/>
    <cellStyle name="千分位_Book1" xfId="98"/>
    <cellStyle name="貨幣 [0]_Book1" xfId="99"/>
    <cellStyle name="貨幣_Book1" xfId="100"/>
    <cellStyle name="超連結_Book1" xfId="101"/>
    <cellStyle name="隨後的超連結_Book1" xfId="1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NAC\AppData\Local\Microsoft\Windows\Temporary%20Internet%20Files\Content.Outlook\B9S1JF1W\VNAC07-BCTC2009-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onghanh\Candoi%20nam%202006\SSKT2007\0407\0107\Acc%200601-06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NAC\VNAC-BCTC2009-hopnh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istrator\Documents\Zalo%20Received%20Files\LCTT-%20Q3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hanh\Downloads\Qu&#253;%204\B&#7843;ng%20c&#226;n%20&#273;&#7889;i%20s&#7889;%20ph&#225;t%20sinh.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i tiet tren CDPS"/>
      <sheetName val="NKC"/>
      <sheetName val="CDPS"/>
      <sheetName val="CDKT"/>
      <sheetName val="KQHDKQ "/>
      <sheetName val="CDPS-EN"/>
      <sheetName val="CDKT-EN"/>
      <sheetName val="KQHDKD-EN"/>
      <sheetName val="Socai"/>
      <sheetName val="Thuyetminh"/>
      <sheetName val="LCTT"/>
      <sheetName val="NKC (2)"/>
      <sheetName val="thuchi"/>
      <sheetName val="Sheet2"/>
      <sheetName val="Sheet3"/>
      <sheetName val="DMTK"/>
    </sheetNames>
    <sheetDataSet>
      <sheetData sheetId="0" refreshError="1"/>
      <sheetData sheetId="1" refreshError="1"/>
      <sheetData sheetId="2">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4">
          <cell r="D154">
            <v>0</v>
          </cell>
        </row>
        <row r="155">
          <cell r="D155">
            <v>0</v>
          </cell>
        </row>
        <row r="156">
          <cell r="D156">
            <v>0</v>
          </cell>
        </row>
        <row r="157">
          <cell r="D157">
            <v>0</v>
          </cell>
        </row>
        <row r="158">
          <cell r="D158">
            <v>0</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tin"/>
      <sheetName val="SCTH"/>
      <sheetName val="Sheet1"/>
      <sheetName val="NKC"/>
      <sheetName val="CDPS"/>
      <sheetName val="CDKT-Hanh"/>
      <sheetName val="Socai"/>
      <sheetName val="KetquaKD-Phan1"/>
      <sheetName val="KetquaKD-Phan2"/>
      <sheetName val="thu"/>
      <sheetName val="CDKT"/>
      <sheetName val="P1"/>
      <sheetName val="P2"/>
      <sheetName val="P3"/>
      <sheetName val="00000000"/>
      <sheetName val="10000000"/>
      <sheetName val="141101-Tam ung"/>
      <sheetName val="TH SD von gop -31.12"/>
      <sheetName val="Chi tiet tren CDKT"/>
      <sheetName val="KQHDKQ "/>
      <sheetName val="CDPS-EN"/>
      <sheetName val="CDKT-EN"/>
      <sheetName val="KQHDKD-EN"/>
      <sheetName val="Thuyetminh"/>
      <sheetName val="LCTT"/>
      <sheetName val="NKC (2)"/>
      <sheetName val="thuchi"/>
      <sheetName val="Sheet2"/>
      <sheetName val="Sheet3"/>
      <sheetName val="DMTK"/>
    </sheetNames>
    <sheetDataSet>
      <sheetData sheetId="0" refreshError="1"/>
      <sheetData sheetId="1" refreshError="1"/>
      <sheetData sheetId="2" refreshError="1"/>
      <sheetData sheetId="3" refreshError="1"/>
      <sheetData sheetId="4" refreshError="1">
        <row r="10">
          <cell r="A10">
            <v>111101</v>
          </cell>
        </row>
        <row r="11">
          <cell r="A11">
            <v>111102</v>
          </cell>
        </row>
        <row r="12">
          <cell r="A12">
            <v>112101</v>
          </cell>
        </row>
        <row r="13">
          <cell r="A13">
            <v>112102</v>
          </cell>
        </row>
        <row r="14">
          <cell r="A14">
            <v>112103</v>
          </cell>
        </row>
        <row r="15">
          <cell r="A15">
            <v>112104</v>
          </cell>
        </row>
        <row r="16">
          <cell r="A16">
            <v>112105</v>
          </cell>
        </row>
        <row r="17">
          <cell r="A17" t="str">
            <v>112106</v>
          </cell>
        </row>
        <row r="18">
          <cell r="A18">
            <v>112107</v>
          </cell>
        </row>
        <row r="19">
          <cell r="A19">
            <v>112108</v>
          </cell>
        </row>
        <row r="20">
          <cell r="A20">
            <v>112109</v>
          </cell>
        </row>
        <row r="21">
          <cell r="A21">
            <v>112110</v>
          </cell>
        </row>
        <row r="22">
          <cell r="A22" t="str">
            <v>112111</v>
          </cell>
        </row>
        <row r="23">
          <cell r="A23">
            <v>121101</v>
          </cell>
        </row>
        <row r="24">
          <cell r="A24">
            <v>121111</v>
          </cell>
        </row>
        <row r="25">
          <cell r="A25">
            <v>121301</v>
          </cell>
        </row>
        <row r="26">
          <cell r="A26" t="str">
            <v>131101</v>
          </cell>
        </row>
        <row r="27">
          <cell r="A27">
            <v>131601</v>
          </cell>
        </row>
        <row r="28">
          <cell r="A28">
            <v>131602</v>
          </cell>
        </row>
        <row r="29">
          <cell r="A29">
            <v>131603</v>
          </cell>
        </row>
        <row r="30">
          <cell r="A30" t="str">
            <v>131DAS</v>
          </cell>
        </row>
        <row r="31">
          <cell r="A31" t="str">
            <v>131S001</v>
          </cell>
        </row>
        <row r="32">
          <cell r="A32" t="str">
            <v>131V001</v>
          </cell>
        </row>
        <row r="33">
          <cell r="A33" t="str">
            <v>131VCBS</v>
          </cell>
        </row>
        <row r="34">
          <cell r="A34">
            <v>133101</v>
          </cell>
        </row>
        <row r="35">
          <cell r="A35">
            <v>136801</v>
          </cell>
        </row>
        <row r="36">
          <cell r="A36">
            <v>138801</v>
          </cell>
        </row>
        <row r="37">
          <cell r="A37">
            <v>141101</v>
          </cell>
        </row>
        <row r="38">
          <cell r="A38">
            <v>142101</v>
          </cell>
        </row>
        <row r="39">
          <cell r="A39">
            <v>142102</v>
          </cell>
        </row>
        <row r="40">
          <cell r="A40">
            <v>142104</v>
          </cell>
        </row>
        <row r="41">
          <cell r="A41">
            <v>142105</v>
          </cell>
        </row>
        <row r="42">
          <cell r="A42">
            <v>142106</v>
          </cell>
        </row>
        <row r="43">
          <cell r="A43">
            <v>142108</v>
          </cell>
        </row>
        <row r="44">
          <cell r="A44" t="str">
            <v>142201</v>
          </cell>
        </row>
        <row r="45">
          <cell r="A45">
            <v>144101</v>
          </cell>
        </row>
        <row r="46">
          <cell r="A46">
            <v>144102</v>
          </cell>
        </row>
        <row r="47">
          <cell r="A47">
            <v>211401</v>
          </cell>
        </row>
        <row r="48">
          <cell r="A48">
            <v>211501</v>
          </cell>
        </row>
        <row r="49">
          <cell r="A49">
            <v>213801</v>
          </cell>
        </row>
        <row r="50">
          <cell r="A50">
            <v>214103</v>
          </cell>
        </row>
        <row r="51">
          <cell r="A51">
            <v>214104</v>
          </cell>
        </row>
        <row r="52">
          <cell r="A52">
            <v>214306</v>
          </cell>
        </row>
        <row r="53">
          <cell r="A53">
            <v>221111</v>
          </cell>
        </row>
        <row r="54">
          <cell r="A54">
            <v>221201</v>
          </cell>
        </row>
        <row r="55">
          <cell r="A55">
            <v>228101</v>
          </cell>
        </row>
        <row r="56">
          <cell r="A56">
            <v>242101</v>
          </cell>
        </row>
        <row r="57">
          <cell r="A57">
            <v>242103</v>
          </cell>
        </row>
        <row r="58">
          <cell r="A58">
            <v>244101</v>
          </cell>
        </row>
        <row r="59">
          <cell r="A59">
            <v>244102</v>
          </cell>
        </row>
        <row r="60">
          <cell r="A60">
            <v>311101</v>
          </cell>
        </row>
        <row r="61">
          <cell r="A61">
            <v>331605</v>
          </cell>
        </row>
        <row r="62">
          <cell r="A62" t="str">
            <v>331606</v>
          </cell>
        </row>
        <row r="63">
          <cell r="A63">
            <v>331608</v>
          </cell>
        </row>
        <row r="64">
          <cell r="A64" t="str">
            <v>331A001</v>
          </cell>
        </row>
        <row r="65">
          <cell r="A65" t="str">
            <v>331A002</v>
          </cell>
        </row>
        <row r="66">
          <cell r="A66" t="str">
            <v>331A003</v>
          </cell>
        </row>
        <row r="67">
          <cell r="A67" t="str">
            <v>331DAS</v>
          </cell>
        </row>
        <row r="68">
          <cell r="A68" t="str">
            <v>331VCBS</v>
          </cell>
        </row>
        <row r="69">
          <cell r="A69" t="str">
            <v>331ZZZZ</v>
          </cell>
        </row>
        <row r="70">
          <cell r="A70">
            <v>333111</v>
          </cell>
        </row>
        <row r="71">
          <cell r="A71" t="str">
            <v>333401</v>
          </cell>
        </row>
        <row r="72">
          <cell r="A72">
            <v>333801</v>
          </cell>
        </row>
        <row r="73">
          <cell r="A73">
            <v>334101</v>
          </cell>
        </row>
        <row r="74">
          <cell r="A74">
            <v>335101</v>
          </cell>
        </row>
        <row r="75">
          <cell r="A75">
            <v>336101</v>
          </cell>
        </row>
        <row r="76">
          <cell r="A76">
            <v>336102</v>
          </cell>
        </row>
        <row r="77">
          <cell r="A77">
            <v>336202</v>
          </cell>
        </row>
        <row r="78">
          <cell r="A78">
            <v>338301</v>
          </cell>
        </row>
        <row r="79">
          <cell r="A79">
            <v>338808</v>
          </cell>
        </row>
        <row r="80">
          <cell r="A80">
            <v>344101</v>
          </cell>
        </row>
        <row r="81">
          <cell r="A81">
            <v>411101</v>
          </cell>
        </row>
        <row r="82">
          <cell r="A82">
            <v>411201</v>
          </cell>
        </row>
        <row r="83">
          <cell r="A83" t="str">
            <v>415101</v>
          </cell>
        </row>
        <row r="84">
          <cell r="A84" t="str">
            <v>421101</v>
          </cell>
        </row>
        <row r="85">
          <cell r="A85" t="str">
            <v>421102</v>
          </cell>
        </row>
        <row r="86">
          <cell r="A86" t="str">
            <v>421201</v>
          </cell>
        </row>
        <row r="87">
          <cell r="A87">
            <v>431101</v>
          </cell>
        </row>
        <row r="88">
          <cell r="A88" t="str">
            <v>431102</v>
          </cell>
        </row>
        <row r="89">
          <cell r="A89">
            <v>511301</v>
          </cell>
        </row>
        <row r="90">
          <cell r="A90">
            <v>511302</v>
          </cell>
        </row>
        <row r="91">
          <cell r="A91">
            <v>511303</v>
          </cell>
        </row>
        <row r="92">
          <cell r="A92">
            <v>515101</v>
          </cell>
        </row>
        <row r="93">
          <cell r="A93">
            <v>515102</v>
          </cell>
        </row>
        <row r="94">
          <cell r="A94">
            <v>515201</v>
          </cell>
        </row>
        <row r="95">
          <cell r="A95">
            <v>515302</v>
          </cell>
        </row>
        <row r="96">
          <cell r="A96">
            <v>635101</v>
          </cell>
        </row>
        <row r="97">
          <cell r="A97">
            <v>641110</v>
          </cell>
        </row>
        <row r="98">
          <cell r="A98">
            <v>641713</v>
          </cell>
        </row>
        <row r="99">
          <cell r="A99">
            <v>642101</v>
          </cell>
        </row>
        <row r="100">
          <cell r="A100">
            <v>642102</v>
          </cell>
        </row>
        <row r="101">
          <cell r="A101">
            <v>642103</v>
          </cell>
        </row>
        <row r="102">
          <cell r="A102">
            <v>642105</v>
          </cell>
        </row>
        <row r="103">
          <cell r="A103">
            <v>642201</v>
          </cell>
        </row>
        <row r="104">
          <cell r="A104">
            <v>642203</v>
          </cell>
        </row>
        <row r="105">
          <cell r="A105">
            <v>642301</v>
          </cell>
        </row>
        <row r="106">
          <cell r="A106">
            <v>642302</v>
          </cell>
        </row>
        <row r="107">
          <cell r="A107">
            <v>642303</v>
          </cell>
        </row>
        <row r="108">
          <cell r="A108">
            <v>642304</v>
          </cell>
        </row>
        <row r="109">
          <cell r="A109">
            <v>642305</v>
          </cell>
        </row>
        <row r="110">
          <cell r="A110">
            <v>642306</v>
          </cell>
        </row>
        <row r="111">
          <cell r="A111">
            <v>642413</v>
          </cell>
        </row>
        <row r="112">
          <cell r="A112">
            <v>642414</v>
          </cell>
        </row>
        <row r="113">
          <cell r="A113">
            <v>642432</v>
          </cell>
        </row>
        <row r="114">
          <cell r="A114">
            <v>642437</v>
          </cell>
        </row>
        <row r="115">
          <cell r="A115">
            <v>642438</v>
          </cell>
        </row>
        <row r="116">
          <cell r="A116">
            <v>642503</v>
          </cell>
        </row>
        <row r="117">
          <cell r="A117">
            <v>642504</v>
          </cell>
        </row>
        <row r="118">
          <cell r="A118">
            <v>642702</v>
          </cell>
        </row>
        <row r="119">
          <cell r="A119">
            <v>642703</v>
          </cell>
        </row>
        <row r="120">
          <cell r="A120">
            <v>642704</v>
          </cell>
        </row>
        <row r="121">
          <cell r="A121">
            <v>642705</v>
          </cell>
        </row>
        <row r="122">
          <cell r="A122">
            <v>642706</v>
          </cell>
        </row>
        <row r="123">
          <cell r="A123">
            <v>642707</v>
          </cell>
        </row>
        <row r="124">
          <cell r="A124">
            <v>642708</v>
          </cell>
        </row>
        <row r="125">
          <cell r="A125">
            <v>642710</v>
          </cell>
        </row>
        <row r="126">
          <cell r="A126">
            <v>642713</v>
          </cell>
        </row>
        <row r="127">
          <cell r="A127">
            <v>642714</v>
          </cell>
        </row>
        <row r="128">
          <cell r="A128">
            <v>642715</v>
          </cell>
        </row>
        <row r="129">
          <cell r="A129">
            <v>642716</v>
          </cell>
        </row>
        <row r="130">
          <cell r="A130">
            <v>642719</v>
          </cell>
        </row>
        <row r="131">
          <cell r="A131">
            <v>642720</v>
          </cell>
        </row>
        <row r="132">
          <cell r="A132">
            <v>642721</v>
          </cell>
        </row>
        <row r="133">
          <cell r="A133">
            <v>642722</v>
          </cell>
        </row>
        <row r="134">
          <cell r="A134">
            <v>642723</v>
          </cell>
        </row>
        <row r="135">
          <cell r="A135">
            <v>642724</v>
          </cell>
        </row>
        <row r="136">
          <cell r="A136">
            <v>642725</v>
          </cell>
        </row>
        <row r="137">
          <cell r="A137">
            <v>642726</v>
          </cell>
        </row>
        <row r="138">
          <cell r="A138">
            <v>642727</v>
          </cell>
        </row>
        <row r="139">
          <cell r="A139">
            <v>642728</v>
          </cell>
        </row>
        <row r="140">
          <cell r="A140">
            <v>642729</v>
          </cell>
        </row>
        <row r="141">
          <cell r="A141">
            <v>642730</v>
          </cell>
        </row>
        <row r="142">
          <cell r="A142">
            <v>642801</v>
          </cell>
        </row>
        <row r="143">
          <cell r="A143">
            <v>642802</v>
          </cell>
        </row>
        <row r="144">
          <cell r="A144">
            <v>642803</v>
          </cell>
        </row>
        <row r="145">
          <cell r="A145">
            <v>642804</v>
          </cell>
        </row>
        <row r="146">
          <cell r="A146">
            <v>642805</v>
          </cell>
        </row>
        <row r="147">
          <cell r="A147">
            <v>642806</v>
          </cell>
        </row>
        <row r="148">
          <cell r="A148">
            <v>642807</v>
          </cell>
        </row>
        <row r="149">
          <cell r="A149">
            <v>642811</v>
          </cell>
        </row>
        <row r="150">
          <cell r="A150">
            <v>642812</v>
          </cell>
        </row>
        <row r="151">
          <cell r="A151">
            <v>642813</v>
          </cell>
        </row>
        <row r="152">
          <cell r="A152">
            <v>642814</v>
          </cell>
        </row>
        <row r="153">
          <cell r="A153">
            <v>642815</v>
          </cell>
        </row>
        <row r="154">
          <cell r="A154">
            <v>642899</v>
          </cell>
        </row>
        <row r="155">
          <cell r="A155">
            <v>711101</v>
          </cell>
        </row>
        <row r="156">
          <cell r="A156">
            <v>721101</v>
          </cell>
        </row>
        <row r="157">
          <cell r="A157">
            <v>721801</v>
          </cell>
        </row>
        <row r="158">
          <cell r="A158">
            <v>811101</v>
          </cell>
        </row>
        <row r="159">
          <cell r="A159">
            <v>821101</v>
          </cell>
        </row>
        <row r="160">
          <cell r="A160">
            <v>911101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KC"/>
      <sheetName val="CDPS"/>
      <sheetName val="CDKT"/>
      <sheetName val="KQHDKQ "/>
      <sheetName val="CDPS-EN"/>
      <sheetName val="CDKT-EN"/>
      <sheetName val="KQHDKD-EN"/>
      <sheetName val="Socai"/>
      <sheetName val="Thuyetminh"/>
      <sheetName val="LCTT"/>
      <sheetName val="thuchi"/>
      <sheetName val="Sheet2"/>
      <sheetName val="Sheet3"/>
      <sheetName val="DMTK"/>
    </sheetNames>
    <sheetDataSet>
      <sheetData sheetId="0"/>
      <sheetData sheetId="1">
        <row r="10">
          <cell r="A10">
            <v>111101</v>
          </cell>
        </row>
        <row r="11">
          <cell r="A11">
            <v>111102</v>
          </cell>
        </row>
        <row r="12">
          <cell r="A12">
            <v>112101</v>
          </cell>
        </row>
        <row r="13">
          <cell r="A13">
            <v>112102</v>
          </cell>
        </row>
        <row r="14">
          <cell r="A14">
            <v>112103</v>
          </cell>
        </row>
        <row r="15">
          <cell r="A15">
            <v>112104</v>
          </cell>
        </row>
        <row r="16">
          <cell r="A16">
            <v>121101</v>
          </cell>
        </row>
        <row r="17">
          <cell r="A17">
            <v>121102</v>
          </cell>
        </row>
        <row r="18">
          <cell r="A18">
            <v>121103</v>
          </cell>
        </row>
        <row r="19">
          <cell r="A19">
            <v>121104</v>
          </cell>
        </row>
        <row r="20">
          <cell r="A20">
            <v>121105</v>
          </cell>
        </row>
        <row r="21">
          <cell r="A21">
            <v>128101</v>
          </cell>
        </row>
        <row r="22">
          <cell r="A22">
            <v>128102</v>
          </cell>
        </row>
        <row r="23">
          <cell r="A23">
            <v>128103</v>
          </cell>
        </row>
        <row r="24">
          <cell r="A24">
            <v>128301</v>
          </cell>
        </row>
        <row r="25">
          <cell r="A25">
            <v>128302</v>
          </cell>
        </row>
        <row r="26">
          <cell r="A26">
            <v>128303</v>
          </cell>
        </row>
        <row r="27">
          <cell r="A27">
            <v>129101</v>
          </cell>
        </row>
        <row r="28">
          <cell r="A28">
            <v>129102</v>
          </cell>
        </row>
        <row r="29">
          <cell r="A29">
            <v>129103</v>
          </cell>
        </row>
        <row r="30">
          <cell r="A30">
            <v>131101</v>
          </cell>
        </row>
        <row r="31">
          <cell r="A31">
            <v>131102</v>
          </cell>
        </row>
        <row r="32">
          <cell r="A32">
            <v>131103</v>
          </cell>
        </row>
        <row r="33">
          <cell r="A33">
            <v>131104</v>
          </cell>
        </row>
        <row r="34">
          <cell r="A34">
            <v>131201</v>
          </cell>
        </row>
        <row r="35">
          <cell r="A35">
            <v>131202</v>
          </cell>
        </row>
        <row r="36">
          <cell r="A36">
            <v>131203</v>
          </cell>
        </row>
        <row r="37">
          <cell r="A37">
            <v>131204</v>
          </cell>
        </row>
        <row r="38">
          <cell r="A38">
            <v>133101</v>
          </cell>
        </row>
        <row r="39">
          <cell r="A39">
            <v>136101</v>
          </cell>
        </row>
        <row r="40">
          <cell r="A40">
            <v>136102</v>
          </cell>
        </row>
        <row r="41">
          <cell r="A41">
            <v>138101</v>
          </cell>
        </row>
        <row r="42">
          <cell r="A42">
            <v>141101</v>
          </cell>
        </row>
        <row r="43">
          <cell r="A43">
            <v>141801</v>
          </cell>
        </row>
        <row r="44">
          <cell r="A44">
            <v>142101</v>
          </cell>
        </row>
        <row r="45">
          <cell r="A45">
            <v>142102</v>
          </cell>
        </row>
        <row r="46">
          <cell r="A46">
            <v>142201</v>
          </cell>
        </row>
        <row r="47">
          <cell r="A47">
            <v>142202</v>
          </cell>
        </row>
        <row r="48">
          <cell r="A48">
            <v>142203</v>
          </cell>
        </row>
        <row r="49">
          <cell r="A49">
            <v>144101</v>
          </cell>
        </row>
        <row r="50">
          <cell r="A50">
            <v>144102</v>
          </cell>
        </row>
        <row r="51">
          <cell r="A51">
            <v>144103</v>
          </cell>
        </row>
        <row r="52">
          <cell r="A52">
            <v>144201</v>
          </cell>
        </row>
        <row r="53">
          <cell r="A53">
            <v>211101</v>
          </cell>
        </row>
        <row r="54">
          <cell r="A54">
            <v>211102</v>
          </cell>
        </row>
        <row r="55">
          <cell r="A55">
            <v>211201</v>
          </cell>
        </row>
        <row r="56">
          <cell r="A56">
            <v>211301</v>
          </cell>
        </row>
        <row r="57">
          <cell r="A57">
            <v>212201</v>
          </cell>
        </row>
        <row r="58">
          <cell r="A58">
            <v>214101</v>
          </cell>
        </row>
        <row r="59">
          <cell r="A59">
            <v>214102</v>
          </cell>
        </row>
        <row r="60">
          <cell r="A60">
            <v>214201</v>
          </cell>
        </row>
        <row r="61">
          <cell r="A61">
            <v>214301</v>
          </cell>
        </row>
        <row r="62">
          <cell r="A62">
            <v>242101</v>
          </cell>
        </row>
        <row r="63">
          <cell r="A63">
            <v>242102</v>
          </cell>
        </row>
        <row r="64">
          <cell r="A64">
            <v>242103</v>
          </cell>
        </row>
        <row r="65">
          <cell r="A65">
            <v>242201</v>
          </cell>
        </row>
        <row r="66">
          <cell r="A66">
            <v>242202</v>
          </cell>
        </row>
        <row r="67">
          <cell r="A67">
            <v>242203</v>
          </cell>
        </row>
        <row r="68">
          <cell r="A68">
            <v>242204</v>
          </cell>
        </row>
        <row r="69">
          <cell r="A69">
            <v>242205</v>
          </cell>
        </row>
        <row r="70">
          <cell r="A70">
            <v>242206</v>
          </cell>
        </row>
        <row r="71">
          <cell r="A71">
            <v>242207</v>
          </cell>
        </row>
        <row r="72">
          <cell r="A72">
            <v>311101</v>
          </cell>
        </row>
        <row r="73">
          <cell r="A73">
            <v>331101</v>
          </cell>
        </row>
        <row r="74">
          <cell r="A74">
            <v>331102</v>
          </cell>
        </row>
        <row r="75">
          <cell r="A75">
            <v>331103</v>
          </cell>
        </row>
        <row r="76">
          <cell r="A76">
            <v>331108</v>
          </cell>
        </row>
        <row r="77">
          <cell r="A77">
            <v>331201</v>
          </cell>
        </row>
        <row r="78">
          <cell r="A78">
            <v>331202</v>
          </cell>
        </row>
        <row r="79">
          <cell r="A79">
            <v>331203</v>
          </cell>
        </row>
        <row r="80">
          <cell r="A80">
            <v>331204</v>
          </cell>
        </row>
        <row r="81">
          <cell r="A81">
            <v>331801</v>
          </cell>
        </row>
        <row r="82">
          <cell r="A82">
            <v>331802</v>
          </cell>
        </row>
        <row r="83">
          <cell r="A83">
            <v>331808</v>
          </cell>
        </row>
        <row r="84">
          <cell r="A84">
            <v>332101</v>
          </cell>
        </row>
        <row r="85">
          <cell r="A85">
            <v>332102</v>
          </cell>
        </row>
        <row r="86">
          <cell r="A86">
            <v>333101</v>
          </cell>
        </row>
        <row r="87">
          <cell r="A87">
            <v>333201</v>
          </cell>
        </row>
        <row r="88">
          <cell r="A88">
            <v>333301</v>
          </cell>
        </row>
        <row r="89">
          <cell r="A89">
            <v>333801</v>
          </cell>
        </row>
        <row r="90">
          <cell r="A90">
            <v>334101</v>
          </cell>
        </row>
        <row r="91">
          <cell r="A91">
            <v>334201</v>
          </cell>
        </row>
        <row r="92">
          <cell r="A92">
            <v>334301</v>
          </cell>
        </row>
        <row r="93">
          <cell r="A93">
            <v>334401</v>
          </cell>
        </row>
        <row r="94">
          <cell r="A94">
            <v>334501</v>
          </cell>
        </row>
        <row r="95">
          <cell r="A95">
            <v>334502</v>
          </cell>
        </row>
        <row r="96">
          <cell r="A96">
            <v>334503</v>
          </cell>
        </row>
        <row r="97">
          <cell r="A97">
            <v>335101</v>
          </cell>
        </row>
        <row r="98">
          <cell r="A98">
            <v>336101</v>
          </cell>
        </row>
        <row r="99">
          <cell r="A99">
            <v>338801</v>
          </cell>
        </row>
        <row r="100">
          <cell r="A100">
            <v>411101</v>
          </cell>
        </row>
        <row r="101">
          <cell r="A101">
            <v>411201</v>
          </cell>
        </row>
        <row r="102">
          <cell r="A102">
            <v>421101</v>
          </cell>
        </row>
        <row r="103">
          <cell r="A103">
            <v>421201</v>
          </cell>
        </row>
        <row r="104">
          <cell r="A104">
            <v>421301</v>
          </cell>
        </row>
        <row r="105">
          <cell r="A105">
            <v>421401</v>
          </cell>
        </row>
        <row r="106">
          <cell r="A106">
            <v>431101</v>
          </cell>
        </row>
        <row r="107">
          <cell r="A107">
            <v>431201</v>
          </cell>
        </row>
        <row r="108">
          <cell r="A108">
            <v>511101</v>
          </cell>
        </row>
        <row r="109">
          <cell r="A109">
            <v>511102</v>
          </cell>
        </row>
        <row r="110">
          <cell r="A110">
            <v>511201</v>
          </cell>
        </row>
        <row r="111">
          <cell r="A111">
            <v>511202</v>
          </cell>
        </row>
        <row r="112">
          <cell r="A112">
            <v>511203</v>
          </cell>
        </row>
        <row r="113">
          <cell r="A113">
            <v>511204</v>
          </cell>
        </row>
        <row r="114">
          <cell r="A114">
            <v>511205</v>
          </cell>
        </row>
        <row r="115">
          <cell r="A115">
            <v>511301</v>
          </cell>
        </row>
        <row r="116">
          <cell r="A116">
            <v>511401</v>
          </cell>
        </row>
        <row r="117">
          <cell r="A117">
            <v>511801</v>
          </cell>
        </row>
        <row r="118">
          <cell r="A118">
            <v>511808</v>
          </cell>
        </row>
        <row r="119">
          <cell r="A119">
            <v>515101</v>
          </cell>
        </row>
        <row r="120">
          <cell r="A120">
            <v>515102</v>
          </cell>
        </row>
        <row r="121">
          <cell r="A121">
            <v>635101</v>
          </cell>
        </row>
        <row r="122">
          <cell r="A122">
            <v>635102</v>
          </cell>
        </row>
        <row r="123">
          <cell r="A123">
            <v>635103</v>
          </cell>
        </row>
        <row r="124">
          <cell r="A124">
            <v>635201</v>
          </cell>
        </row>
        <row r="125">
          <cell r="A125">
            <v>635202</v>
          </cell>
        </row>
        <row r="126">
          <cell r="A126">
            <v>635801</v>
          </cell>
        </row>
        <row r="127">
          <cell r="A127">
            <v>635802</v>
          </cell>
        </row>
        <row r="128">
          <cell r="A128">
            <v>635808</v>
          </cell>
        </row>
        <row r="129">
          <cell r="A129">
            <v>641101</v>
          </cell>
        </row>
        <row r="130">
          <cell r="A130">
            <v>641201</v>
          </cell>
        </row>
        <row r="131">
          <cell r="A131">
            <v>642101</v>
          </cell>
        </row>
        <row r="132">
          <cell r="A132">
            <v>642102</v>
          </cell>
        </row>
        <row r="133">
          <cell r="A133">
            <v>642103</v>
          </cell>
        </row>
        <row r="134">
          <cell r="A134">
            <v>642104</v>
          </cell>
        </row>
        <row r="135">
          <cell r="A135">
            <v>642105</v>
          </cell>
        </row>
        <row r="136">
          <cell r="A136">
            <v>642108</v>
          </cell>
        </row>
        <row r="137">
          <cell r="A137">
            <v>642201</v>
          </cell>
        </row>
        <row r="138">
          <cell r="A138">
            <v>642202</v>
          </cell>
        </row>
        <row r="139">
          <cell r="A139">
            <v>642203</v>
          </cell>
        </row>
        <row r="140">
          <cell r="A140">
            <v>642204</v>
          </cell>
        </row>
        <row r="141">
          <cell r="A141">
            <v>642205</v>
          </cell>
        </row>
        <row r="142">
          <cell r="A142">
            <v>642206</v>
          </cell>
        </row>
        <row r="143">
          <cell r="A143">
            <v>642207</v>
          </cell>
        </row>
        <row r="144">
          <cell r="A144">
            <v>642208</v>
          </cell>
        </row>
        <row r="145">
          <cell r="A145">
            <v>642209</v>
          </cell>
        </row>
        <row r="146">
          <cell r="A146">
            <v>642210</v>
          </cell>
        </row>
        <row r="147">
          <cell r="A147">
            <v>642211</v>
          </cell>
        </row>
        <row r="148">
          <cell r="A148">
            <v>642212</v>
          </cell>
        </row>
        <row r="149">
          <cell r="A149">
            <v>642213</v>
          </cell>
        </row>
        <row r="150">
          <cell r="A150">
            <v>642214</v>
          </cell>
        </row>
        <row r="151">
          <cell r="A151">
            <v>642218</v>
          </cell>
        </row>
        <row r="152">
          <cell r="A152">
            <v>642301</v>
          </cell>
        </row>
        <row r="153">
          <cell r="A153">
            <v>642302</v>
          </cell>
        </row>
        <row r="154">
          <cell r="A154">
            <v>642303</v>
          </cell>
        </row>
        <row r="155">
          <cell r="A155">
            <v>642304</v>
          </cell>
        </row>
        <row r="156">
          <cell r="A156">
            <v>642305</v>
          </cell>
        </row>
        <row r="157">
          <cell r="A157">
            <v>642306</v>
          </cell>
        </row>
        <row r="158">
          <cell r="A158">
            <v>642307</v>
          </cell>
        </row>
        <row r="159">
          <cell r="A159">
            <v>642308</v>
          </cell>
        </row>
        <row r="160">
          <cell r="A160">
            <v>642309</v>
          </cell>
        </row>
        <row r="161">
          <cell r="A161">
            <v>642310</v>
          </cell>
        </row>
        <row r="162">
          <cell r="A162">
            <v>642311</v>
          </cell>
        </row>
        <row r="163">
          <cell r="A163">
            <v>642312</v>
          </cell>
        </row>
        <row r="164">
          <cell r="A164">
            <v>642313</v>
          </cell>
        </row>
        <row r="165">
          <cell r="A165">
            <v>642314</v>
          </cell>
        </row>
        <row r="166">
          <cell r="A166">
            <v>642315</v>
          </cell>
        </row>
        <row r="167">
          <cell r="A167">
            <v>642318</v>
          </cell>
        </row>
        <row r="168">
          <cell r="A168">
            <v>642401</v>
          </cell>
        </row>
        <row r="169">
          <cell r="A169">
            <v>642402</v>
          </cell>
        </row>
        <row r="170">
          <cell r="A170">
            <v>642403</v>
          </cell>
        </row>
        <row r="171">
          <cell r="A171">
            <v>642404</v>
          </cell>
        </row>
        <row r="172">
          <cell r="A172">
            <v>642501</v>
          </cell>
        </row>
        <row r="173">
          <cell r="A173">
            <v>642601</v>
          </cell>
        </row>
        <row r="174">
          <cell r="A174">
            <v>642602</v>
          </cell>
        </row>
        <row r="175">
          <cell r="A175">
            <v>642603</v>
          </cell>
        </row>
        <row r="176">
          <cell r="A176">
            <v>642604</v>
          </cell>
        </row>
        <row r="177">
          <cell r="A177">
            <v>642605</v>
          </cell>
        </row>
        <row r="178">
          <cell r="A178">
            <v>642606</v>
          </cell>
        </row>
        <row r="179">
          <cell r="A179">
            <v>642607</v>
          </cell>
        </row>
        <row r="180">
          <cell r="A180">
            <v>642608</v>
          </cell>
        </row>
        <row r="181">
          <cell r="A181">
            <v>642808</v>
          </cell>
        </row>
        <row r="182">
          <cell r="A182">
            <v>811101</v>
          </cell>
        </row>
        <row r="183">
          <cell r="A183">
            <v>911101</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DKT "/>
      <sheetName val="KQHDKQ "/>
      <sheetName val="LCTT"/>
      <sheetName val="TMBCTC"/>
    </sheetNames>
    <sheetDataSet>
      <sheetData sheetId="0">
        <row r="6">
          <cell r="A6" t="str">
            <v>Qúy III năm 2022</v>
          </cell>
        </row>
      </sheetData>
      <sheetData sheetId="1">
        <row r="8">
          <cell r="D8" t="str">
            <v>Qúy này</v>
          </cell>
          <cell r="E8" t="str">
            <v>Qúy trước</v>
          </cell>
        </row>
      </sheetData>
      <sheetData sheetId="2"/>
      <sheetData sheetId="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Bảng cân đối số phát sinh"/>
    </sheetNames>
    <sheetDataSet>
      <sheetData sheetId="0">
        <row r="54">
          <cell r="G54">
            <v>241769942</v>
          </cell>
        </row>
        <row r="61">
          <cell r="G61">
            <v>97722079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7">
    <pageSetUpPr fitToPage="1"/>
  </sheetPr>
  <dimension ref="A1:E147"/>
  <sheetViews>
    <sheetView tabSelected="1" view="pageBreakPreview" zoomScale="85" zoomScaleNormal="85" zoomScaleSheetLayoutView="85" workbookViewId="0">
      <selection activeCell="J20" sqref="J20"/>
    </sheetView>
  </sheetViews>
  <sheetFormatPr defaultColWidth="8.85546875" defaultRowHeight="12.75"/>
  <cols>
    <col min="1" max="1" width="47.28515625" customWidth="1"/>
    <col min="2" max="2" width="8" style="2" customWidth="1"/>
    <col min="3" max="3" width="7.42578125" style="85" customWidth="1"/>
    <col min="4" max="4" width="17.42578125" style="1" customWidth="1"/>
    <col min="5" max="5" width="18.7109375" style="1" customWidth="1"/>
  </cols>
  <sheetData>
    <row r="1" spans="1:5" ht="24.75" customHeight="1">
      <c r="A1" s="79" t="s">
        <v>208</v>
      </c>
      <c r="B1" s="79"/>
      <c r="D1" s="318" t="s">
        <v>27</v>
      </c>
      <c r="E1" s="319"/>
    </row>
    <row r="2" spans="1:5" ht="19.5" customHeight="1">
      <c r="A2" s="78" t="s">
        <v>4</v>
      </c>
      <c r="B2" s="78"/>
      <c r="D2" s="319"/>
      <c r="E2" s="319"/>
    </row>
    <row r="3" spans="1:5" ht="26.25" customHeight="1">
      <c r="A3" s="323" t="s">
        <v>433</v>
      </c>
      <c r="B3" s="323"/>
      <c r="D3" s="319"/>
      <c r="E3" s="319"/>
    </row>
    <row r="5" spans="1:5" ht="20.25">
      <c r="A5" s="320" t="s">
        <v>5</v>
      </c>
      <c r="B5" s="320"/>
      <c r="C5" s="320"/>
      <c r="D5" s="320"/>
      <c r="E5" s="320"/>
    </row>
    <row r="6" spans="1:5" ht="16.5" customHeight="1">
      <c r="A6" s="321" t="s">
        <v>434</v>
      </c>
      <c r="B6" s="321"/>
      <c r="C6" s="321"/>
      <c r="D6" s="321"/>
      <c r="E6" s="321"/>
    </row>
    <row r="7" spans="1:5">
      <c r="A7" s="2"/>
      <c r="D7" s="2"/>
      <c r="E7" s="2"/>
    </row>
    <row r="8" spans="1:5">
      <c r="A8" s="2"/>
      <c r="D8" s="2"/>
      <c r="E8" s="4" t="s">
        <v>9</v>
      </c>
    </row>
    <row r="9" spans="1:5" s="3" customFormat="1" ht="34.5" customHeight="1">
      <c r="A9" s="31" t="s">
        <v>124</v>
      </c>
      <c r="B9" s="31" t="s">
        <v>7</v>
      </c>
      <c r="C9" s="82" t="s">
        <v>8</v>
      </c>
      <c r="D9" s="48">
        <v>45016</v>
      </c>
      <c r="E9" s="315">
        <v>44926</v>
      </c>
    </row>
    <row r="10" spans="1:5">
      <c r="A10" s="7">
        <v>1</v>
      </c>
      <c r="B10" s="7">
        <v>2</v>
      </c>
      <c r="C10" s="86">
        <v>3</v>
      </c>
      <c r="D10" s="8">
        <v>4</v>
      </c>
      <c r="E10" s="8">
        <v>5</v>
      </c>
    </row>
    <row r="11" spans="1:5" ht="17.25" customHeight="1">
      <c r="A11" s="52" t="s">
        <v>6</v>
      </c>
      <c r="B11" s="50"/>
      <c r="C11" s="87"/>
      <c r="D11" s="51"/>
      <c r="E11" s="51"/>
    </row>
    <row r="12" spans="1:5" s="10" customFormat="1" ht="27.75" customHeight="1">
      <c r="A12" s="80" t="s">
        <v>28</v>
      </c>
      <c r="B12" s="18">
        <v>100</v>
      </c>
      <c r="C12" s="88"/>
      <c r="D12" s="38">
        <f>D13+D16+D19+D26+D27</f>
        <v>47433611452</v>
      </c>
      <c r="E12" s="38">
        <f>E13+E16+E19+E26+E27</f>
        <v>47026687707</v>
      </c>
    </row>
    <row r="13" spans="1:5" s="10" customFormat="1" ht="24" customHeight="1">
      <c r="A13" s="21" t="s">
        <v>13</v>
      </c>
      <c r="B13" s="22">
        <v>110</v>
      </c>
      <c r="C13" s="89"/>
      <c r="D13" s="221">
        <f>SUM(D14:D15)</f>
        <v>2819778921</v>
      </c>
      <c r="E13" s="221">
        <f>SUM(E14:E15)</f>
        <v>1585209103</v>
      </c>
    </row>
    <row r="14" spans="1:5" ht="19.5" customHeight="1">
      <c r="A14" s="53" t="s">
        <v>29</v>
      </c>
      <c r="B14" s="20">
        <v>111</v>
      </c>
      <c r="C14" s="90" t="s">
        <v>141</v>
      </c>
      <c r="D14" s="109">
        <v>1419778921</v>
      </c>
      <c r="E14" s="109">
        <v>1585209103</v>
      </c>
    </row>
    <row r="15" spans="1:5" ht="19.5" customHeight="1">
      <c r="A15" s="53" t="s">
        <v>30</v>
      </c>
      <c r="B15" s="20">
        <v>112</v>
      </c>
      <c r="C15" s="91"/>
      <c r="D15" s="222">
        <v>1400000000</v>
      </c>
      <c r="E15" s="222"/>
    </row>
    <row r="16" spans="1:5" s="10" customFormat="1" ht="24" customHeight="1">
      <c r="A16" s="21" t="s">
        <v>31</v>
      </c>
      <c r="B16" s="22">
        <v>120</v>
      </c>
      <c r="C16" s="91"/>
      <c r="D16" s="223">
        <f>SUM(D17:D18)</f>
        <v>39326176001</v>
      </c>
      <c r="E16" s="223">
        <f>SUM(E17:E18)</f>
        <v>40713835120</v>
      </c>
    </row>
    <row r="17" spans="1:5" ht="19.5" customHeight="1">
      <c r="A17" s="53" t="s">
        <v>32</v>
      </c>
      <c r="B17" s="20">
        <v>121</v>
      </c>
      <c r="C17" s="90" t="s">
        <v>142</v>
      </c>
      <c r="D17" s="224">
        <v>39326176001</v>
      </c>
      <c r="E17" s="224">
        <f>40713835120</f>
        <v>40713835120</v>
      </c>
    </row>
    <row r="18" spans="1:5" ht="19.5" customHeight="1">
      <c r="A18" s="53" t="s">
        <v>50</v>
      </c>
      <c r="B18" s="20">
        <v>129</v>
      </c>
      <c r="C18" s="92"/>
      <c r="D18" s="35"/>
      <c r="E18" s="35"/>
    </row>
    <row r="19" spans="1:5" s="10" customFormat="1" ht="24" customHeight="1">
      <c r="A19" s="21" t="s">
        <v>33</v>
      </c>
      <c r="B19" s="22">
        <v>130</v>
      </c>
      <c r="C19" s="89"/>
      <c r="D19" s="37">
        <f>SUM(D21:D25)</f>
        <v>5145364866</v>
      </c>
      <c r="E19" s="37">
        <f>SUM(E21:E25)</f>
        <v>4568859515</v>
      </c>
    </row>
    <row r="20" spans="1:5" ht="19.5" customHeight="1">
      <c r="A20" s="19" t="s">
        <v>14</v>
      </c>
      <c r="B20" s="20">
        <v>131</v>
      </c>
      <c r="C20" s="93"/>
      <c r="D20" s="225">
        <v>0</v>
      </c>
      <c r="E20" s="225">
        <v>0</v>
      </c>
    </row>
    <row r="21" spans="1:5" ht="19.5" customHeight="1">
      <c r="A21" s="53" t="s">
        <v>34</v>
      </c>
      <c r="B21" s="20">
        <v>132</v>
      </c>
      <c r="C21" s="90"/>
      <c r="D21" s="225">
        <v>3721600</v>
      </c>
      <c r="E21" s="225">
        <v>58721600</v>
      </c>
    </row>
    <row r="22" spans="1:5" ht="19.5" customHeight="1">
      <c r="A22" s="53" t="s">
        <v>35</v>
      </c>
      <c r="B22" s="20">
        <v>133</v>
      </c>
      <c r="C22" s="92"/>
      <c r="D22" s="223">
        <v>0</v>
      </c>
      <c r="E22" s="223">
        <v>0</v>
      </c>
    </row>
    <row r="23" spans="1:5" ht="19.5" customHeight="1">
      <c r="A23" s="53" t="s">
        <v>36</v>
      </c>
      <c r="B23" s="20">
        <v>134</v>
      </c>
      <c r="C23" s="93" t="s">
        <v>153</v>
      </c>
      <c r="D23" s="225">
        <v>4397544684</v>
      </c>
      <c r="E23" s="225">
        <v>3943850278</v>
      </c>
    </row>
    <row r="24" spans="1:5" ht="19.5" customHeight="1">
      <c r="A24" s="53" t="s">
        <v>37</v>
      </c>
      <c r="B24" s="20">
        <v>135</v>
      </c>
      <c r="C24" s="93" t="s">
        <v>154</v>
      </c>
      <c r="D24" s="226">
        <f>742582431+1516151</f>
        <v>744098582</v>
      </c>
      <c r="E24" s="226">
        <v>566287637</v>
      </c>
    </row>
    <row r="25" spans="1:5" ht="19.5" customHeight="1">
      <c r="A25" s="230" t="s">
        <v>376</v>
      </c>
      <c r="B25" s="20">
        <v>139</v>
      </c>
      <c r="C25" s="92"/>
      <c r="D25" s="35"/>
      <c r="E25" s="35"/>
    </row>
    <row r="26" spans="1:5" ht="19.5" customHeight="1">
      <c r="A26" s="21" t="s">
        <v>38</v>
      </c>
      <c r="B26" s="22">
        <v>140</v>
      </c>
      <c r="C26" s="91"/>
      <c r="D26" s="35"/>
      <c r="E26" s="35"/>
    </row>
    <row r="27" spans="1:5" s="10" customFormat="1" ht="24" customHeight="1">
      <c r="A27" s="21" t="s">
        <v>39</v>
      </c>
      <c r="B27" s="22">
        <v>150</v>
      </c>
      <c r="C27" s="89"/>
      <c r="D27" s="37">
        <f>SUM(D28:D32)</f>
        <v>142291664</v>
      </c>
      <c r="E27" s="37">
        <f>SUM(E28:E32)</f>
        <v>158783969</v>
      </c>
    </row>
    <row r="28" spans="1:5" ht="19.5" customHeight="1">
      <c r="A28" s="53" t="s">
        <v>40</v>
      </c>
      <c r="B28" s="20">
        <v>151</v>
      </c>
      <c r="C28" s="93" t="s">
        <v>155</v>
      </c>
      <c r="D28" s="224">
        <v>132791664</v>
      </c>
      <c r="E28" s="224">
        <v>149283969</v>
      </c>
    </row>
    <row r="29" spans="1:5" ht="19.5" customHeight="1">
      <c r="A29" s="53" t="s">
        <v>41</v>
      </c>
      <c r="B29" s="20">
        <v>152</v>
      </c>
      <c r="C29" s="92"/>
      <c r="D29" s="35">
        <v>0</v>
      </c>
      <c r="E29" s="35">
        <v>0</v>
      </c>
    </row>
    <row r="30" spans="1:5" ht="19.5" customHeight="1">
      <c r="A30" s="53" t="s">
        <v>184</v>
      </c>
      <c r="B30" s="20">
        <v>154</v>
      </c>
      <c r="C30" s="91"/>
      <c r="D30" s="35">
        <v>0</v>
      </c>
      <c r="E30" s="35">
        <v>0</v>
      </c>
    </row>
    <row r="31" spans="1:5" ht="19.5" customHeight="1">
      <c r="A31" s="53" t="s">
        <v>42</v>
      </c>
      <c r="B31" s="20">
        <v>157</v>
      </c>
      <c r="C31" s="92"/>
      <c r="D31" s="35">
        <v>0</v>
      </c>
      <c r="E31" s="35">
        <v>0</v>
      </c>
    </row>
    <row r="32" spans="1:5" ht="19.5" customHeight="1">
      <c r="A32" s="71" t="s">
        <v>43</v>
      </c>
      <c r="B32" s="72">
        <v>158</v>
      </c>
      <c r="C32" s="108" t="s">
        <v>156</v>
      </c>
      <c r="D32" s="227">
        <v>9500000</v>
      </c>
      <c r="E32" s="227">
        <v>9500000</v>
      </c>
    </row>
    <row r="33" spans="1:5" s="10" customFormat="1" ht="27.75" customHeight="1">
      <c r="A33" s="81" t="s">
        <v>85</v>
      </c>
      <c r="B33" s="5">
        <v>200</v>
      </c>
      <c r="C33" s="94"/>
      <c r="D33" s="228">
        <f>D34+D40+D51+D56</f>
        <v>3501860900</v>
      </c>
      <c r="E33" s="228">
        <f>E34+E40+E51+E56</f>
        <v>3654070279</v>
      </c>
    </row>
    <row r="34" spans="1:5" s="10" customFormat="1" ht="24" customHeight="1">
      <c r="A34" s="73" t="s">
        <v>44</v>
      </c>
      <c r="B34" s="70">
        <v>210</v>
      </c>
      <c r="C34" s="95"/>
      <c r="D34" s="223"/>
      <c r="E34" s="223"/>
    </row>
    <row r="35" spans="1:5" ht="19.5" customHeight="1">
      <c r="A35" s="53" t="s">
        <v>45</v>
      </c>
      <c r="B35" s="20">
        <v>211</v>
      </c>
      <c r="C35" s="92"/>
      <c r="D35" s="223"/>
      <c r="E35" s="223"/>
    </row>
    <row r="36" spans="1:5" ht="19.5" customHeight="1">
      <c r="A36" s="53" t="s">
        <v>46</v>
      </c>
      <c r="B36" s="20">
        <v>212</v>
      </c>
      <c r="C36" s="92"/>
      <c r="D36" s="223"/>
      <c r="E36" s="223"/>
    </row>
    <row r="37" spans="1:5" ht="19.5" customHeight="1">
      <c r="A37" s="53" t="s">
        <v>47</v>
      </c>
      <c r="B37" s="20">
        <v>213</v>
      </c>
      <c r="C37" s="91"/>
      <c r="D37" s="223"/>
      <c r="E37" s="223"/>
    </row>
    <row r="38" spans="1:5" ht="19.5" customHeight="1">
      <c r="A38" s="53" t="s">
        <v>48</v>
      </c>
      <c r="B38" s="20">
        <v>218</v>
      </c>
      <c r="C38" s="91"/>
      <c r="D38" s="223"/>
      <c r="E38" s="223"/>
    </row>
    <row r="39" spans="1:5" ht="19.5" customHeight="1">
      <c r="A39" s="53" t="s">
        <v>49</v>
      </c>
      <c r="B39" s="20">
        <v>219</v>
      </c>
      <c r="C39" s="92"/>
      <c r="D39" s="223"/>
      <c r="E39" s="223"/>
    </row>
    <row r="40" spans="1:5" ht="19.5" customHeight="1">
      <c r="A40" s="21" t="s">
        <v>51</v>
      </c>
      <c r="B40" s="22">
        <v>220</v>
      </c>
      <c r="C40" s="92"/>
      <c r="D40" s="37">
        <f>D41+D44+D47+D50</f>
        <v>3394831537</v>
      </c>
      <c r="E40" s="37">
        <f>E41+E44+E47+E50</f>
        <v>3608961835</v>
      </c>
    </row>
    <row r="41" spans="1:5" ht="19.5" customHeight="1">
      <c r="A41" s="53" t="s">
        <v>15</v>
      </c>
      <c r="B41" s="20">
        <v>221</v>
      </c>
      <c r="C41" s="91"/>
      <c r="D41" s="37">
        <f>SUM(D42:D43)</f>
        <v>648562542</v>
      </c>
      <c r="E41" s="37">
        <f>SUM(E42:E43)</f>
        <v>693192840</v>
      </c>
    </row>
    <row r="42" spans="1:5" ht="19.5" customHeight="1">
      <c r="A42" s="19" t="s">
        <v>16</v>
      </c>
      <c r="B42" s="20">
        <v>222</v>
      </c>
      <c r="C42" s="93" t="s">
        <v>157</v>
      </c>
      <c r="D42" s="35">
        <v>1016132536</v>
      </c>
      <c r="E42" s="35">
        <v>1016132536</v>
      </c>
    </row>
    <row r="43" spans="1:5" ht="19.5" customHeight="1">
      <c r="A43" s="19" t="s">
        <v>17</v>
      </c>
      <c r="B43" s="20">
        <v>223</v>
      </c>
      <c r="C43" s="93" t="s">
        <v>157</v>
      </c>
      <c r="D43" s="35">
        <v>-367569994</v>
      </c>
      <c r="E43" s="35">
        <v>-322939696</v>
      </c>
    </row>
    <row r="44" spans="1:5" ht="19.5" customHeight="1">
      <c r="A44" s="53" t="s">
        <v>52</v>
      </c>
      <c r="B44" s="20">
        <v>224</v>
      </c>
      <c r="C44" s="91"/>
      <c r="D44" s="35">
        <f>SUM(D45:D46)</f>
        <v>0</v>
      </c>
      <c r="E44" s="35">
        <f>SUM(E45:E46)</f>
        <v>0</v>
      </c>
    </row>
    <row r="45" spans="1:5" ht="19.5" customHeight="1">
      <c r="A45" s="19" t="s">
        <v>16</v>
      </c>
      <c r="B45" s="20">
        <v>225</v>
      </c>
      <c r="C45" s="92"/>
      <c r="D45" s="35"/>
      <c r="E45" s="35"/>
    </row>
    <row r="46" spans="1:5" ht="19.5" customHeight="1">
      <c r="A46" s="19" t="s">
        <v>17</v>
      </c>
      <c r="B46" s="20">
        <v>226</v>
      </c>
      <c r="C46" s="92"/>
      <c r="D46" s="35"/>
      <c r="E46" s="35"/>
    </row>
    <row r="47" spans="1:5" ht="19.5" customHeight="1">
      <c r="A47" s="53" t="s">
        <v>18</v>
      </c>
      <c r="B47" s="20">
        <v>227</v>
      </c>
      <c r="C47" s="91"/>
      <c r="D47" s="35">
        <f>SUM(D48:D49)</f>
        <v>2701268995</v>
      </c>
      <c r="E47" s="35">
        <f>SUM(E48:E49)</f>
        <v>2870768995</v>
      </c>
    </row>
    <row r="48" spans="1:5" ht="19.5" customHeight="1">
      <c r="A48" s="19" t="s">
        <v>16</v>
      </c>
      <c r="B48" s="20">
        <v>228</v>
      </c>
      <c r="C48" s="92"/>
      <c r="D48" s="35">
        <v>3390000000</v>
      </c>
      <c r="E48" s="35">
        <v>3390000000</v>
      </c>
    </row>
    <row r="49" spans="1:5" ht="19.5" customHeight="1">
      <c r="A49" s="19" t="s">
        <v>17</v>
      </c>
      <c r="B49" s="20">
        <v>229</v>
      </c>
      <c r="C49" s="92"/>
      <c r="D49" s="35">
        <v>-688731005</v>
      </c>
      <c r="E49" s="35">
        <v>-519231005</v>
      </c>
    </row>
    <row r="50" spans="1:5" ht="19.5" customHeight="1">
      <c r="A50" s="53" t="s">
        <v>53</v>
      </c>
      <c r="B50" s="20">
        <v>230</v>
      </c>
      <c r="C50" s="91"/>
      <c r="D50" s="35">
        <v>45000000</v>
      </c>
      <c r="E50" s="35">
        <v>45000000</v>
      </c>
    </row>
    <row r="51" spans="1:5" s="10" customFormat="1" ht="24" customHeight="1">
      <c r="A51" s="25" t="s">
        <v>54</v>
      </c>
      <c r="B51" s="22">
        <v>250</v>
      </c>
      <c r="C51" s="91"/>
      <c r="D51" s="35">
        <f>SUM(D52:D55)</f>
        <v>0</v>
      </c>
      <c r="E51" s="35">
        <f>SUM(E52:E55)</f>
        <v>0</v>
      </c>
    </row>
    <row r="52" spans="1:5" ht="19.5" customHeight="1">
      <c r="A52" s="53" t="s">
        <v>55</v>
      </c>
      <c r="B52" s="20">
        <v>251</v>
      </c>
      <c r="C52" s="92"/>
      <c r="D52" s="35"/>
      <c r="E52" s="35"/>
    </row>
    <row r="53" spans="1:5" ht="19.5" customHeight="1">
      <c r="A53" s="53" t="s">
        <v>56</v>
      </c>
      <c r="B53" s="20">
        <v>252</v>
      </c>
      <c r="C53" s="92"/>
      <c r="D53" s="35"/>
      <c r="E53" s="35"/>
    </row>
    <row r="54" spans="1:5" ht="19.5" customHeight="1">
      <c r="A54" s="53" t="s">
        <v>57</v>
      </c>
      <c r="B54" s="20">
        <v>258</v>
      </c>
      <c r="C54" s="92"/>
      <c r="D54" s="35"/>
      <c r="E54" s="35"/>
    </row>
    <row r="55" spans="1:5" ht="19.5" customHeight="1">
      <c r="A55" s="53" t="s">
        <v>58</v>
      </c>
      <c r="B55" s="20">
        <v>259</v>
      </c>
      <c r="C55" s="92"/>
      <c r="D55" s="35"/>
      <c r="E55" s="35"/>
    </row>
    <row r="56" spans="1:5" s="10" customFormat="1" ht="24" customHeight="1">
      <c r="A56" s="25" t="s">
        <v>19</v>
      </c>
      <c r="B56" s="22">
        <v>260</v>
      </c>
      <c r="C56" s="89"/>
      <c r="D56" s="37">
        <f>SUM(D57:D59)</f>
        <v>107029363</v>
      </c>
      <c r="E56" s="37">
        <f>SUM(E57:E59)</f>
        <v>45108444</v>
      </c>
    </row>
    <row r="57" spans="1:5" ht="19.5" customHeight="1">
      <c r="A57" s="53" t="s">
        <v>59</v>
      </c>
      <c r="B57" s="20">
        <v>261</v>
      </c>
      <c r="C57" s="91"/>
      <c r="D57" s="35">
        <v>107029363</v>
      </c>
      <c r="E57" s="35">
        <v>45108444</v>
      </c>
    </row>
    <row r="58" spans="1:5" ht="19.5" customHeight="1">
      <c r="A58" s="53" t="s">
        <v>60</v>
      </c>
      <c r="B58" s="20">
        <v>262</v>
      </c>
      <c r="C58" s="91"/>
      <c r="D58" s="36"/>
      <c r="E58" s="36"/>
    </row>
    <row r="59" spans="1:5" ht="19.5" customHeight="1">
      <c r="A59" s="23" t="s">
        <v>20</v>
      </c>
      <c r="B59" s="24">
        <v>268</v>
      </c>
      <c r="C59" s="96"/>
      <c r="D59" s="36"/>
      <c r="E59" s="36"/>
    </row>
    <row r="60" spans="1:5" s="12" customFormat="1" ht="27.75" customHeight="1">
      <c r="A60" s="11" t="s">
        <v>61</v>
      </c>
      <c r="B60" s="11">
        <v>270</v>
      </c>
      <c r="C60" s="97"/>
      <c r="D60" s="17">
        <f>D12+D33</f>
        <v>50935472352</v>
      </c>
      <c r="E60" s="17">
        <f>E12+E33</f>
        <v>50680757986</v>
      </c>
    </row>
    <row r="61" spans="1:5" s="3" customFormat="1" ht="34.5" customHeight="1">
      <c r="A61" s="31" t="s">
        <v>62</v>
      </c>
      <c r="B61" s="31" t="s">
        <v>7</v>
      </c>
      <c r="C61" s="82" t="s">
        <v>8</v>
      </c>
      <c r="D61" s="48"/>
      <c r="E61" s="48"/>
    </row>
    <row r="62" spans="1:5" s="3" customFormat="1" ht="18.75" customHeight="1">
      <c r="A62" s="55">
        <v>1</v>
      </c>
      <c r="B62" s="55">
        <v>2</v>
      </c>
      <c r="C62" s="83">
        <v>3</v>
      </c>
      <c r="D62" s="56"/>
      <c r="E62" s="56"/>
    </row>
    <row r="63" spans="1:5" s="3" customFormat="1" ht="18.75" customHeight="1">
      <c r="A63" s="55" t="s">
        <v>21</v>
      </c>
      <c r="B63" s="55"/>
      <c r="C63" s="83"/>
      <c r="D63" s="56" t="s">
        <v>209</v>
      </c>
      <c r="E63" s="56" t="s">
        <v>210</v>
      </c>
    </row>
    <row r="64" spans="1:5" s="10" customFormat="1" ht="21" customHeight="1">
      <c r="A64" s="58" t="s">
        <v>63</v>
      </c>
      <c r="B64" s="18">
        <v>300</v>
      </c>
      <c r="C64" s="88"/>
      <c r="D64" s="40">
        <f>D65+D78</f>
        <v>2614930784</v>
      </c>
      <c r="E64" s="40">
        <f>E65+E78</f>
        <v>2823735832</v>
      </c>
    </row>
    <row r="65" spans="1:5" s="10" customFormat="1" ht="24" customHeight="1">
      <c r="A65" s="25" t="s">
        <v>22</v>
      </c>
      <c r="B65" s="22">
        <v>310</v>
      </c>
      <c r="C65" s="112"/>
      <c r="D65" s="39">
        <f>SUM(D66:D77)</f>
        <v>2614930784</v>
      </c>
      <c r="E65" s="39">
        <f>SUM(E66:E77)</f>
        <v>2823735832</v>
      </c>
    </row>
    <row r="66" spans="1:5" ht="19.5" customHeight="1">
      <c r="A66" s="19" t="s">
        <v>23</v>
      </c>
      <c r="B66" s="20">
        <v>311</v>
      </c>
      <c r="C66" s="111"/>
      <c r="D66" s="35">
        <v>0</v>
      </c>
      <c r="E66" s="35">
        <v>0</v>
      </c>
    </row>
    <row r="67" spans="1:5" ht="19.5" customHeight="1">
      <c r="A67" s="19" t="s">
        <v>24</v>
      </c>
      <c r="B67" s="20">
        <v>312</v>
      </c>
      <c r="C67" s="93"/>
      <c r="D67" s="35">
        <v>1619970801</v>
      </c>
      <c r="E67" s="35">
        <v>1287997588</v>
      </c>
    </row>
    <row r="68" spans="1:5" ht="19.5" customHeight="1">
      <c r="A68" s="53" t="s">
        <v>64</v>
      </c>
      <c r="B68" s="20">
        <v>313</v>
      </c>
      <c r="C68" s="92"/>
      <c r="D68" s="35">
        <v>296727077</v>
      </c>
      <c r="E68" s="35">
        <v>298619043</v>
      </c>
    </row>
    <row r="69" spans="1:5" ht="19.5" customHeight="1">
      <c r="A69" s="53" t="s">
        <v>65</v>
      </c>
      <c r="B69" s="20">
        <v>314</v>
      </c>
      <c r="C69" s="93" t="s">
        <v>337</v>
      </c>
      <c r="D69" s="224">
        <f>123572526+1516151</f>
        <v>125088677</v>
      </c>
      <c r="E69" s="224">
        <v>215430848</v>
      </c>
    </row>
    <row r="70" spans="1:5" ht="19.5" customHeight="1">
      <c r="A70" s="53" t="s">
        <v>66</v>
      </c>
      <c r="B70" s="20">
        <v>315</v>
      </c>
      <c r="C70" s="92"/>
      <c r="D70" s="35"/>
      <c r="E70" s="35"/>
    </row>
    <row r="71" spans="1:5" ht="19.5" customHeight="1">
      <c r="A71" s="53" t="s">
        <v>67</v>
      </c>
      <c r="B71" s="20">
        <v>316</v>
      </c>
      <c r="C71" s="91"/>
      <c r="D71" s="35"/>
      <c r="E71" s="35"/>
    </row>
    <row r="72" spans="1:5" ht="19.5" customHeight="1">
      <c r="A72" s="53" t="s">
        <v>68</v>
      </c>
      <c r="B72" s="20">
        <v>317</v>
      </c>
      <c r="C72" s="91"/>
      <c r="D72" s="35">
        <v>0</v>
      </c>
      <c r="E72" s="35">
        <v>0</v>
      </c>
    </row>
    <row r="73" spans="1:5" ht="19.5" customHeight="1">
      <c r="A73" s="53" t="s">
        <v>69</v>
      </c>
      <c r="B73" s="20">
        <v>319</v>
      </c>
      <c r="C73" s="93"/>
      <c r="D73" s="35">
        <v>19580877</v>
      </c>
      <c r="E73" s="35">
        <v>0</v>
      </c>
    </row>
    <row r="74" spans="1:5" ht="19.5" customHeight="1">
      <c r="A74" s="53" t="s">
        <v>70</v>
      </c>
      <c r="B74" s="20">
        <v>320</v>
      </c>
      <c r="C74" s="92"/>
      <c r="D74" s="35"/>
      <c r="E74" s="35"/>
    </row>
    <row r="75" spans="1:5" ht="19.5" customHeight="1">
      <c r="A75" s="53" t="s">
        <v>71</v>
      </c>
      <c r="B75" s="20">
        <v>323</v>
      </c>
      <c r="C75" s="92"/>
      <c r="D75" s="36"/>
      <c r="E75" s="36"/>
    </row>
    <row r="76" spans="1:5" ht="19.5" customHeight="1">
      <c r="A76" s="53" t="s">
        <v>72</v>
      </c>
      <c r="B76" s="20">
        <v>327</v>
      </c>
      <c r="C76" s="92"/>
      <c r="D76" s="36"/>
      <c r="E76" s="36"/>
    </row>
    <row r="77" spans="1:5" ht="19.5" customHeight="1">
      <c r="A77" s="53" t="s">
        <v>73</v>
      </c>
      <c r="B77" s="20">
        <v>328</v>
      </c>
      <c r="C77" s="92"/>
      <c r="D77" s="35">
        <v>553563352</v>
      </c>
      <c r="E77" s="35">
        <v>1021688353</v>
      </c>
    </row>
    <row r="78" spans="1:5" s="10" customFormat="1" ht="24" customHeight="1">
      <c r="A78" s="25" t="s">
        <v>25</v>
      </c>
      <c r="B78" s="22">
        <v>330</v>
      </c>
      <c r="C78" s="89"/>
      <c r="D78" s="41">
        <f>SUM(D79:D88)</f>
        <v>0</v>
      </c>
      <c r="E78" s="41">
        <f>SUM(E79:E88)</f>
        <v>0</v>
      </c>
    </row>
    <row r="79" spans="1:5" ht="19.5" customHeight="1">
      <c r="A79" s="53" t="s">
        <v>74</v>
      </c>
      <c r="B79" s="20">
        <v>331</v>
      </c>
      <c r="C79" s="92"/>
      <c r="D79" s="36"/>
      <c r="E79" s="36"/>
    </row>
    <row r="80" spans="1:5" ht="19.5" customHeight="1">
      <c r="A80" s="53" t="s">
        <v>75</v>
      </c>
      <c r="B80" s="20">
        <v>332</v>
      </c>
      <c r="C80" s="91"/>
      <c r="D80" s="36"/>
      <c r="E80" s="36"/>
    </row>
    <row r="81" spans="1:5" ht="19.5" customHeight="1">
      <c r="A81" s="53" t="s">
        <v>76</v>
      </c>
      <c r="B81" s="20">
        <v>333</v>
      </c>
      <c r="C81" s="92"/>
      <c r="D81" s="36"/>
      <c r="E81" s="36"/>
    </row>
    <row r="82" spans="1:5" ht="19.5" customHeight="1">
      <c r="A82" s="53" t="s">
        <v>77</v>
      </c>
      <c r="B82" s="20">
        <v>334</v>
      </c>
      <c r="C82" s="91"/>
      <c r="D82" s="36"/>
      <c r="E82" s="36"/>
    </row>
    <row r="83" spans="1:5" ht="19.5" customHeight="1">
      <c r="A83" s="53" t="s">
        <v>78</v>
      </c>
      <c r="B83" s="20">
        <v>335</v>
      </c>
      <c r="C83" s="91"/>
      <c r="D83" s="36"/>
      <c r="E83" s="36"/>
    </row>
    <row r="84" spans="1:5" ht="19.5" customHeight="1">
      <c r="A84" s="53" t="s">
        <v>79</v>
      </c>
      <c r="B84" s="20">
        <v>336</v>
      </c>
      <c r="C84" s="92"/>
      <c r="D84" s="36"/>
      <c r="E84" s="36"/>
    </row>
    <row r="85" spans="1:5" ht="19.5" customHeight="1">
      <c r="A85" s="53" t="s">
        <v>80</v>
      </c>
      <c r="B85" s="20">
        <v>337</v>
      </c>
      <c r="C85" s="92"/>
      <c r="D85" s="36"/>
      <c r="E85" s="36"/>
    </row>
    <row r="86" spans="1:5" ht="19.5" customHeight="1">
      <c r="A86" s="53" t="s">
        <v>81</v>
      </c>
      <c r="B86" s="20">
        <v>338</v>
      </c>
      <c r="C86" s="92"/>
      <c r="D86" s="36"/>
      <c r="E86" s="36"/>
    </row>
    <row r="87" spans="1:5" ht="19.5" customHeight="1">
      <c r="A87" s="53" t="s">
        <v>82</v>
      </c>
      <c r="B87" s="20">
        <v>339</v>
      </c>
      <c r="C87" s="92"/>
      <c r="D87" s="36"/>
      <c r="E87" s="36"/>
    </row>
    <row r="88" spans="1:5" ht="19.5" customHeight="1">
      <c r="A88" s="53" t="s">
        <v>83</v>
      </c>
      <c r="B88" s="20">
        <v>359</v>
      </c>
      <c r="C88" s="91"/>
      <c r="D88" s="36"/>
      <c r="E88" s="36"/>
    </row>
    <row r="89" spans="1:5" s="10" customFormat="1" ht="21" customHeight="1">
      <c r="A89" s="57" t="s">
        <v>84</v>
      </c>
      <c r="B89" s="22">
        <v>400</v>
      </c>
      <c r="C89" s="89"/>
      <c r="D89" s="41">
        <f>SUM(D90:D99)</f>
        <v>48320541568</v>
      </c>
      <c r="E89" s="41">
        <f>SUM(E90:E99)</f>
        <v>47857022154</v>
      </c>
    </row>
    <row r="90" spans="1:5" s="10" customFormat="1" ht="24" customHeight="1">
      <c r="A90" s="59" t="s">
        <v>86</v>
      </c>
      <c r="B90" s="54">
        <v>411</v>
      </c>
      <c r="C90" s="89"/>
      <c r="D90" s="36">
        <v>70000000000</v>
      </c>
      <c r="E90" s="36">
        <v>70000000000</v>
      </c>
    </row>
    <row r="91" spans="1:5" ht="19.5" customHeight="1">
      <c r="A91" s="53" t="s">
        <v>87</v>
      </c>
      <c r="B91" s="20">
        <v>412</v>
      </c>
      <c r="C91" s="92"/>
      <c r="D91" s="36"/>
      <c r="E91" s="36"/>
    </row>
    <row r="92" spans="1:5" ht="19.5" customHeight="1">
      <c r="A92" s="53" t="s">
        <v>88</v>
      </c>
      <c r="B92" s="20">
        <v>413</v>
      </c>
      <c r="C92" s="92"/>
      <c r="D92" s="36"/>
      <c r="E92" s="36"/>
    </row>
    <row r="93" spans="1:5" ht="19.5" customHeight="1">
      <c r="A93" s="53" t="s">
        <v>89</v>
      </c>
      <c r="B93" s="20">
        <v>414</v>
      </c>
      <c r="C93" s="92"/>
      <c r="D93" s="36"/>
      <c r="E93" s="36"/>
    </row>
    <row r="94" spans="1:5" ht="19.5" customHeight="1">
      <c r="A94" s="53" t="s">
        <v>90</v>
      </c>
      <c r="B94" s="20">
        <v>415</v>
      </c>
      <c r="C94" s="92"/>
      <c r="D94" s="36"/>
      <c r="E94" s="36"/>
    </row>
    <row r="95" spans="1:5" ht="19.5" customHeight="1">
      <c r="A95" s="53" t="s">
        <v>91</v>
      </c>
      <c r="B95" s="20">
        <v>416</v>
      </c>
      <c r="C95" s="92"/>
      <c r="D95" s="36"/>
      <c r="E95" s="36"/>
    </row>
    <row r="96" spans="1:5" ht="19.5" customHeight="1">
      <c r="A96" s="53" t="s">
        <v>92</v>
      </c>
      <c r="B96" s="20">
        <v>417</v>
      </c>
      <c r="C96" s="92"/>
      <c r="D96" s="36"/>
      <c r="E96" s="36"/>
    </row>
    <row r="97" spans="1:5" ht="19.5" customHeight="1">
      <c r="A97" s="53" t="s">
        <v>93</v>
      </c>
      <c r="B97" s="20">
        <v>418</v>
      </c>
      <c r="C97" s="92"/>
      <c r="D97" s="36"/>
      <c r="E97" s="36"/>
    </row>
    <row r="98" spans="1:5" s="10" customFormat="1" ht="24" customHeight="1">
      <c r="A98" s="59" t="s">
        <v>94</v>
      </c>
      <c r="B98" s="54">
        <v>419</v>
      </c>
      <c r="C98" s="89"/>
      <c r="D98" s="36"/>
      <c r="E98" s="36"/>
    </row>
    <row r="99" spans="1:5" ht="19.5" customHeight="1">
      <c r="A99" s="53" t="s">
        <v>95</v>
      </c>
      <c r="B99" s="20">
        <v>420</v>
      </c>
      <c r="C99" s="92"/>
      <c r="D99" s="36">
        <f>-22300240000+620781568</f>
        <v>-21679458432</v>
      </c>
      <c r="E99" s="36">
        <v>-22142977846</v>
      </c>
    </row>
    <row r="100" spans="1:5" s="12" customFormat="1" ht="27.75" customHeight="1">
      <c r="A100" s="11" t="s">
        <v>96</v>
      </c>
      <c r="B100" s="11">
        <v>440</v>
      </c>
      <c r="C100" s="97"/>
      <c r="D100" s="42">
        <f>D64+D89</f>
        <v>50935472352</v>
      </c>
      <c r="E100" s="42">
        <f>E64+E89</f>
        <v>50680757986</v>
      </c>
    </row>
    <row r="101" spans="1:5" s="14" customFormat="1" ht="20.25" customHeight="1">
      <c r="A101" s="13"/>
      <c r="B101" s="13"/>
      <c r="C101" s="98"/>
      <c r="D101" s="47"/>
      <c r="E101" s="45"/>
    </row>
    <row r="102" spans="1:5" s="15" customFormat="1" ht="15.75">
      <c r="A102" s="322" t="s">
        <v>123</v>
      </c>
      <c r="B102" s="322"/>
      <c r="C102" s="322"/>
      <c r="D102" s="322"/>
      <c r="E102" s="322"/>
    </row>
    <row r="103" spans="1:5" ht="20.25" customHeight="1">
      <c r="A103" s="3"/>
      <c r="B103" s="3"/>
      <c r="C103" s="99"/>
      <c r="D103" s="46"/>
      <c r="E103" s="3"/>
    </row>
    <row r="104" spans="1:5" ht="31.5" customHeight="1">
      <c r="A104" s="34" t="s">
        <v>124</v>
      </c>
      <c r="B104" s="31" t="s">
        <v>7</v>
      </c>
      <c r="C104" s="82" t="s">
        <v>8</v>
      </c>
      <c r="D104" s="48" t="s">
        <v>209</v>
      </c>
      <c r="E104" s="48" t="s">
        <v>210</v>
      </c>
    </row>
    <row r="105" spans="1:5" ht="18.75" customHeight="1">
      <c r="A105" s="60">
        <v>1</v>
      </c>
      <c r="B105" s="5">
        <v>2</v>
      </c>
      <c r="C105" s="94">
        <v>3</v>
      </c>
      <c r="D105" s="6">
        <v>4</v>
      </c>
      <c r="E105" s="6">
        <v>5</v>
      </c>
    </row>
    <row r="106" spans="1:5" ht="22.5" customHeight="1">
      <c r="A106" s="69" t="s">
        <v>125</v>
      </c>
      <c r="B106" s="100" t="s">
        <v>128</v>
      </c>
      <c r="D106" s="61"/>
      <c r="E106" s="61"/>
    </row>
    <row r="107" spans="1:5" ht="22.5" customHeight="1">
      <c r="A107" s="62" t="s">
        <v>97</v>
      </c>
      <c r="B107" s="101" t="s">
        <v>129</v>
      </c>
      <c r="D107" s="64"/>
      <c r="E107" s="64"/>
    </row>
    <row r="108" spans="1:5" ht="22.5" customHeight="1">
      <c r="A108" s="62" t="s">
        <v>98</v>
      </c>
      <c r="B108" s="101" t="s">
        <v>130</v>
      </c>
      <c r="D108" s="64"/>
      <c r="E108" s="64"/>
    </row>
    <row r="109" spans="1:5" ht="22.5" customHeight="1">
      <c r="A109" s="106" t="s">
        <v>99</v>
      </c>
      <c r="B109" s="101" t="s">
        <v>131</v>
      </c>
      <c r="D109" s="107">
        <v>22300240000</v>
      </c>
      <c r="E109" s="107">
        <v>22300240000</v>
      </c>
    </row>
    <row r="110" spans="1:5" ht="22.5" customHeight="1">
      <c r="A110" s="62" t="s">
        <v>100</v>
      </c>
      <c r="B110" s="101" t="s">
        <v>132</v>
      </c>
      <c r="D110" s="77">
        <v>0</v>
      </c>
      <c r="E110" s="77">
        <v>0</v>
      </c>
    </row>
    <row r="111" spans="1:5" ht="22.5" customHeight="1">
      <c r="A111" s="62" t="s">
        <v>101</v>
      </c>
      <c r="B111" s="102" t="s">
        <v>2</v>
      </c>
      <c r="D111" s="64"/>
      <c r="E111" s="64"/>
    </row>
    <row r="112" spans="1:5" ht="22.5" customHeight="1">
      <c r="A112" s="62" t="s">
        <v>26</v>
      </c>
      <c r="B112" s="101"/>
      <c r="D112" s="64"/>
      <c r="E112" s="64"/>
    </row>
    <row r="113" spans="1:5" ht="22.5" customHeight="1">
      <c r="A113" s="65" t="s">
        <v>102</v>
      </c>
      <c r="B113" s="102" t="s">
        <v>111</v>
      </c>
      <c r="D113" s="64"/>
      <c r="E113" s="64"/>
    </row>
    <row r="114" spans="1:5" ht="22.5" customHeight="1">
      <c r="A114" s="65" t="s">
        <v>104</v>
      </c>
      <c r="B114" s="102" t="s">
        <v>112</v>
      </c>
      <c r="D114" s="64"/>
      <c r="E114" s="64"/>
    </row>
    <row r="115" spans="1:5" ht="22.5" customHeight="1">
      <c r="A115" s="65" t="s">
        <v>103</v>
      </c>
      <c r="B115" s="102" t="s">
        <v>113</v>
      </c>
      <c r="D115" s="64"/>
      <c r="E115" s="64"/>
    </row>
    <row r="116" spans="1:5" ht="22.5" customHeight="1">
      <c r="A116" s="65" t="s">
        <v>105</v>
      </c>
      <c r="B116" s="63" t="s">
        <v>114</v>
      </c>
      <c r="D116" s="64"/>
      <c r="E116" s="64"/>
    </row>
    <row r="117" spans="1:5" ht="22.5" customHeight="1">
      <c r="A117" s="65" t="s">
        <v>106</v>
      </c>
      <c r="B117" s="63" t="s">
        <v>115</v>
      </c>
      <c r="D117" s="64"/>
      <c r="E117" s="64"/>
    </row>
    <row r="118" spans="1:5" ht="22.5" customHeight="1">
      <c r="A118" s="65" t="s">
        <v>107</v>
      </c>
      <c r="B118" s="63" t="s">
        <v>116</v>
      </c>
      <c r="D118" s="64"/>
      <c r="E118" s="64"/>
    </row>
    <row r="119" spans="1:5" ht="22.5" customHeight="1">
      <c r="A119" s="65" t="s">
        <v>108</v>
      </c>
      <c r="B119" s="63" t="s">
        <v>117</v>
      </c>
      <c r="C119" s="102"/>
      <c r="D119" s="64"/>
      <c r="E119" s="64"/>
    </row>
    <row r="120" spans="1:5" ht="22.5" customHeight="1">
      <c r="A120" s="65" t="s">
        <v>109</v>
      </c>
      <c r="B120" s="63" t="s">
        <v>118</v>
      </c>
      <c r="C120" s="102"/>
      <c r="D120" s="64"/>
      <c r="E120" s="64"/>
    </row>
    <row r="121" spans="1:5" ht="22.5" customHeight="1">
      <c r="A121" s="65" t="s">
        <v>110</v>
      </c>
      <c r="B121" s="63" t="s">
        <v>119</v>
      </c>
      <c r="C121" s="102"/>
      <c r="D121" s="64"/>
      <c r="E121" s="64"/>
    </row>
    <row r="122" spans="1:5" ht="15" customHeight="1">
      <c r="A122" s="65"/>
      <c r="B122" s="63"/>
      <c r="C122" s="102"/>
      <c r="D122" s="64"/>
      <c r="E122" s="64"/>
    </row>
    <row r="123" spans="1:5" ht="22.5" customHeight="1">
      <c r="A123" s="62" t="s">
        <v>120</v>
      </c>
      <c r="B123" s="63" t="s">
        <v>121</v>
      </c>
      <c r="C123" s="102"/>
      <c r="D123" s="64"/>
      <c r="E123" s="64"/>
    </row>
    <row r="124" spans="1:5" ht="12.75" customHeight="1">
      <c r="A124" s="62"/>
      <c r="B124" s="63"/>
      <c r="C124" s="102"/>
      <c r="D124" s="64"/>
      <c r="E124" s="64"/>
    </row>
    <row r="125" spans="1:5" ht="22.5" customHeight="1">
      <c r="A125" s="62" t="s">
        <v>122</v>
      </c>
      <c r="B125" s="66" t="s">
        <v>171</v>
      </c>
      <c r="C125" s="102"/>
      <c r="D125" s="233">
        <f>D126+D127</f>
        <v>1769157297</v>
      </c>
      <c r="E125" s="233">
        <f>E126+E127</f>
        <v>3670551546</v>
      </c>
    </row>
    <row r="126" spans="1:5" ht="22.5" customHeight="1">
      <c r="A126" s="65" t="s">
        <v>169</v>
      </c>
      <c r="B126" s="63" t="s">
        <v>172</v>
      </c>
      <c r="C126" s="102"/>
      <c r="D126" s="233">
        <v>1769157297</v>
      </c>
      <c r="E126" s="233">
        <v>3670551546</v>
      </c>
    </row>
    <row r="127" spans="1:5" ht="22.5" customHeight="1">
      <c r="A127" s="65" t="s">
        <v>170</v>
      </c>
      <c r="B127" s="63" t="s">
        <v>173</v>
      </c>
      <c r="C127" s="102"/>
      <c r="D127" s="233"/>
      <c r="E127" s="233"/>
    </row>
    <row r="128" spans="1:5" ht="14.25" customHeight="1">
      <c r="A128" s="65"/>
      <c r="B128" s="63"/>
      <c r="C128" s="102"/>
      <c r="D128" s="233"/>
      <c r="E128" s="233"/>
    </row>
    <row r="129" spans="1:5" ht="22.5" customHeight="1">
      <c r="A129" s="62" t="s">
        <v>174</v>
      </c>
      <c r="B129" s="66" t="s">
        <v>176</v>
      </c>
      <c r="C129" s="102"/>
      <c r="D129" s="233">
        <f>SUM(D130:D131)</f>
        <v>978519795440.99951</v>
      </c>
      <c r="E129" s="233">
        <f>SUM(E130:E131)</f>
        <v>1211566785</v>
      </c>
    </row>
    <row r="130" spans="1:5" ht="22.5" customHeight="1">
      <c r="A130" s="65" t="s">
        <v>175</v>
      </c>
      <c r="B130" s="63" t="s">
        <v>177</v>
      </c>
      <c r="C130" s="102"/>
      <c r="D130" s="233">
        <v>978519795440.99951</v>
      </c>
      <c r="E130" s="233">
        <v>1211566785</v>
      </c>
    </row>
    <row r="131" spans="1:5" ht="22.5" customHeight="1">
      <c r="A131" s="65" t="s">
        <v>365</v>
      </c>
      <c r="B131" s="63" t="s">
        <v>213</v>
      </c>
      <c r="C131" s="104"/>
      <c r="D131" s="233"/>
      <c r="E131" s="233"/>
    </row>
    <row r="132" spans="1:5" ht="11.25" customHeight="1">
      <c r="A132" s="65"/>
      <c r="B132" s="63"/>
      <c r="C132" s="102"/>
      <c r="D132" s="257"/>
      <c r="E132" s="257"/>
    </row>
    <row r="133" spans="1:5" ht="22.5" customHeight="1">
      <c r="A133" s="62" t="s">
        <v>178</v>
      </c>
      <c r="B133" s="66" t="s">
        <v>179</v>
      </c>
      <c r="C133" s="102"/>
      <c r="D133" s="259">
        <v>0</v>
      </c>
      <c r="E133" s="259">
        <v>0</v>
      </c>
    </row>
    <row r="134" spans="1:5" ht="22.5" customHeight="1">
      <c r="A134" s="67" t="s">
        <v>181</v>
      </c>
      <c r="B134" s="68" t="s">
        <v>180</v>
      </c>
      <c r="C134" s="103"/>
      <c r="D134" s="310">
        <v>410732298</v>
      </c>
      <c r="E134" s="310">
        <v>491889762</v>
      </c>
    </row>
    <row r="135" spans="1:5" ht="17.25" customHeight="1">
      <c r="A135" s="33" t="s">
        <v>126</v>
      </c>
      <c r="D135" s="26">
        <v>0</v>
      </c>
      <c r="E135" s="26">
        <v>0</v>
      </c>
    </row>
    <row r="136" spans="1:5" ht="14.25" customHeight="1">
      <c r="A136" s="33" t="s">
        <v>182</v>
      </c>
    </row>
    <row r="137" spans="1:5" ht="15.75" customHeight="1">
      <c r="A137" s="33" t="s">
        <v>183</v>
      </c>
    </row>
    <row r="138" spans="1:5" ht="24.75" customHeight="1">
      <c r="A138" s="105" t="s">
        <v>214</v>
      </c>
      <c r="C138" s="321" t="s">
        <v>431</v>
      </c>
      <c r="D138" s="321"/>
      <c r="E138" s="321"/>
    </row>
    <row r="139" spans="1:5" ht="15" customHeight="1">
      <c r="A139" s="324" t="s">
        <v>347</v>
      </c>
      <c r="B139" s="324"/>
      <c r="C139" s="316" t="s">
        <v>310</v>
      </c>
      <c r="D139" s="316"/>
      <c r="E139" s="316"/>
    </row>
    <row r="140" spans="1:5" ht="15" customHeight="1">
      <c r="A140" s="325" t="s">
        <v>348</v>
      </c>
      <c r="B140" s="325"/>
      <c r="C140" s="317" t="s">
        <v>127</v>
      </c>
      <c r="D140" s="317"/>
      <c r="E140" s="317"/>
    </row>
    <row r="141" spans="1:5">
      <c r="A141" s="2"/>
    </row>
    <row r="142" spans="1:5">
      <c r="A142" s="2"/>
    </row>
    <row r="143" spans="1:5">
      <c r="A143" s="2"/>
    </row>
    <row r="144" spans="1:5" ht="21.75" customHeight="1">
      <c r="A144" s="2"/>
    </row>
    <row r="145" spans="1:5">
      <c r="A145" s="2"/>
    </row>
    <row r="146" spans="1:5">
      <c r="A146" s="2"/>
      <c r="D146" s="26"/>
      <c r="E146" s="26"/>
    </row>
    <row r="147" spans="1:5" s="10" customFormat="1">
      <c r="A147" s="326"/>
      <c r="B147" s="326"/>
      <c r="C147" s="316"/>
      <c r="D147" s="316"/>
      <c r="E147" s="316"/>
    </row>
  </sheetData>
  <protectedRanges>
    <protectedRange sqref="D14:E14" name="Range1"/>
  </protectedRanges>
  <mergeCells count="12">
    <mergeCell ref="C139:E139"/>
    <mergeCell ref="C140:E140"/>
    <mergeCell ref="C147:E147"/>
    <mergeCell ref="D1:E3"/>
    <mergeCell ref="A5:E5"/>
    <mergeCell ref="A6:E6"/>
    <mergeCell ref="A102:E102"/>
    <mergeCell ref="C138:E138"/>
    <mergeCell ref="A3:B3"/>
    <mergeCell ref="A139:B139"/>
    <mergeCell ref="A140:B140"/>
    <mergeCell ref="A147:B147"/>
  </mergeCells>
  <phoneticPr fontId="56" type="noConversion"/>
  <pageMargins left="0.25" right="0.25" top="0.5" bottom="0.5" header="0.3" footer="0.3"/>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8"/>
  <dimension ref="A1:E37"/>
  <sheetViews>
    <sheetView view="pageBreakPreview" zoomScale="85" zoomScaleNormal="85" zoomScaleSheetLayoutView="85" workbookViewId="0">
      <selection activeCell="P11" sqref="P11"/>
    </sheetView>
  </sheetViews>
  <sheetFormatPr defaultColWidth="8.85546875" defaultRowHeight="12.75"/>
  <cols>
    <col min="1" max="1" width="44.140625" customWidth="1"/>
    <col min="2" max="2" width="6.42578125" style="2" customWidth="1"/>
    <col min="3" max="3" width="7.28515625" style="2" customWidth="1"/>
    <col min="4" max="4" width="16.7109375" style="27" customWidth="1"/>
    <col min="5" max="5" width="16.42578125" style="27" customWidth="1"/>
  </cols>
  <sheetData>
    <row r="1" spans="1:5" ht="21" customHeight="1">
      <c r="A1" s="79" t="s">
        <v>208</v>
      </c>
      <c r="D1" s="316" t="s">
        <v>133</v>
      </c>
      <c r="E1" s="316"/>
    </row>
    <row r="2" spans="1:5" ht="16.5" customHeight="1">
      <c r="A2" s="323" t="s">
        <v>4</v>
      </c>
      <c r="B2" s="323"/>
      <c r="D2" s="327" t="s">
        <v>3</v>
      </c>
      <c r="E2" s="327"/>
    </row>
    <row r="3" spans="1:5" ht="30" customHeight="1">
      <c r="A3" s="323" t="str">
        <f>'CDKT '!A3:B3</f>
        <v>Địa chỉ: Tầng 1 Tòa nhà VOV, số 37 Bà Triệu, Phường Hàng Bài, Quận Hoàn Kiếm, Thành phố Hà Nội</v>
      </c>
      <c r="B3" s="323"/>
      <c r="D3" s="327"/>
      <c r="E3" s="327"/>
    </row>
    <row r="5" spans="1:5" ht="20.25">
      <c r="A5" s="320" t="s">
        <v>135</v>
      </c>
      <c r="B5" s="320"/>
      <c r="C5" s="320"/>
      <c r="D5" s="320"/>
      <c r="E5" s="320"/>
    </row>
    <row r="6" spans="1:5" ht="17.25" customHeight="1">
      <c r="A6" s="321" t="str">
        <f>'CDKT '!A6:E6</f>
        <v>Qúy I năm 2023</v>
      </c>
      <c r="B6" s="321"/>
      <c r="C6" s="321"/>
      <c r="D6" s="321"/>
      <c r="E6" s="321"/>
    </row>
    <row r="7" spans="1:5" ht="21" customHeight="1">
      <c r="A7" s="2"/>
    </row>
    <row r="8" spans="1:5" s="10" customFormat="1" ht="33" customHeight="1">
      <c r="A8" s="31" t="s">
        <v>124</v>
      </c>
      <c r="B8" s="31" t="s">
        <v>7</v>
      </c>
      <c r="C8" s="32" t="s">
        <v>8</v>
      </c>
      <c r="D8" s="32" t="s">
        <v>417</v>
      </c>
      <c r="E8" s="32" t="s">
        <v>418</v>
      </c>
    </row>
    <row r="9" spans="1:5">
      <c r="A9" s="7" t="s">
        <v>10</v>
      </c>
      <c r="B9" s="7" t="s">
        <v>11</v>
      </c>
      <c r="C9" s="7"/>
      <c r="D9" s="28">
        <v>1</v>
      </c>
      <c r="E9" s="28"/>
    </row>
    <row r="10" spans="1:5" ht="23.25" customHeight="1">
      <c r="A10" s="74" t="s">
        <v>185</v>
      </c>
      <c r="B10" s="16" t="s">
        <v>141</v>
      </c>
      <c r="C10" s="84" t="s">
        <v>211</v>
      </c>
      <c r="D10" s="43">
        <v>2151180567</v>
      </c>
      <c r="E10" s="43">
        <v>2029576906</v>
      </c>
    </row>
    <row r="11" spans="1:5" ht="23.25" customHeight="1">
      <c r="A11" s="9" t="s">
        <v>136</v>
      </c>
      <c r="B11" s="16" t="s">
        <v>142</v>
      </c>
      <c r="C11" s="75"/>
      <c r="D11" s="43"/>
      <c r="E11" s="43"/>
    </row>
    <row r="12" spans="1:5" ht="26.25" customHeight="1">
      <c r="A12" s="76" t="s">
        <v>186</v>
      </c>
      <c r="B12" s="16" t="s">
        <v>143</v>
      </c>
      <c r="C12" s="16"/>
      <c r="D12" s="43">
        <f>D10-D11</f>
        <v>2151180567</v>
      </c>
      <c r="E12" s="43">
        <f>E10-E11</f>
        <v>2029576906</v>
      </c>
    </row>
    <row r="13" spans="1:5" ht="23.25" customHeight="1">
      <c r="A13" s="74" t="s">
        <v>187</v>
      </c>
      <c r="B13" s="16" t="s">
        <v>144</v>
      </c>
      <c r="C13" s="75"/>
      <c r="D13" s="43"/>
      <c r="E13" s="43"/>
    </row>
    <row r="14" spans="1:5" ht="32.25" customHeight="1">
      <c r="A14" s="76" t="s">
        <v>188</v>
      </c>
      <c r="B14" s="75" t="s">
        <v>145</v>
      </c>
      <c r="C14" s="16"/>
      <c r="D14" s="43">
        <f>D12-D13</f>
        <v>2151180567</v>
      </c>
      <c r="E14" s="43">
        <f>E12-E13</f>
        <v>2029576906</v>
      </c>
    </row>
    <row r="15" spans="1:5" ht="23.25" customHeight="1">
      <c r="A15" s="9" t="s">
        <v>137</v>
      </c>
      <c r="B15" s="75" t="s">
        <v>146</v>
      </c>
      <c r="C15" s="84" t="s">
        <v>143</v>
      </c>
      <c r="D15" s="43">
        <v>338578818</v>
      </c>
      <c r="E15" s="43">
        <v>355478911</v>
      </c>
    </row>
    <row r="16" spans="1:5" ht="23.25" customHeight="1">
      <c r="A16" s="74" t="s">
        <v>189</v>
      </c>
      <c r="B16" s="75" t="s">
        <v>147</v>
      </c>
      <c r="C16" s="75"/>
      <c r="D16" s="43"/>
      <c r="E16" s="43">
        <v>12427398</v>
      </c>
    </row>
    <row r="17" spans="1:5" ht="23.25" customHeight="1">
      <c r="A17" s="74" t="s">
        <v>138</v>
      </c>
      <c r="B17" s="75" t="s">
        <v>190</v>
      </c>
      <c r="C17" s="84" t="s">
        <v>144</v>
      </c>
      <c r="D17" s="43">
        <f>2107565534+34824</f>
        <v>2107600358</v>
      </c>
      <c r="E17" s="43">
        <v>2090987459</v>
      </c>
    </row>
    <row r="18" spans="1:5" ht="32.25" customHeight="1">
      <c r="A18" s="76" t="s">
        <v>191</v>
      </c>
      <c r="B18" s="75" t="s">
        <v>158</v>
      </c>
      <c r="C18" s="16"/>
      <c r="D18" s="43">
        <f>D14+(D15-D16)-D17</f>
        <v>382159027</v>
      </c>
      <c r="E18" s="43">
        <f>E14+(E15-E16)-E17</f>
        <v>281640960</v>
      </c>
    </row>
    <row r="19" spans="1:5" ht="23.25" customHeight="1">
      <c r="A19" s="9" t="s">
        <v>139</v>
      </c>
      <c r="B19" s="75" t="s">
        <v>159</v>
      </c>
      <c r="C19" s="84"/>
      <c r="D19" s="43">
        <v>81360387</v>
      </c>
      <c r="E19" s="43">
        <v>66282716</v>
      </c>
    </row>
    <row r="20" spans="1:5" ht="23.25" customHeight="1">
      <c r="A20" s="9" t="s">
        <v>140</v>
      </c>
      <c r="B20" s="75" t="s">
        <v>160</v>
      </c>
      <c r="C20" s="84"/>
      <c r="D20" s="43"/>
      <c r="E20" s="43"/>
    </row>
    <row r="21" spans="1:5" ht="23.25" customHeight="1">
      <c r="A21" s="74" t="s">
        <v>192</v>
      </c>
      <c r="B21" s="75" t="s">
        <v>165</v>
      </c>
      <c r="C21" s="16"/>
      <c r="D21" s="43">
        <f>D19-D20</f>
        <v>81360387</v>
      </c>
      <c r="E21" s="43">
        <f>E19-E20</f>
        <v>66282716</v>
      </c>
    </row>
    <row r="22" spans="1:5" ht="32.25" customHeight="1">
      <c r="A22" s="76" t="s">
        <v>193</v>
      </c>
      <c r="B22" s="75" t="s">
        <v>166</v>
      </c>
      <c r="C22" s="16"/>
      <c r="D22" s="43">
        <f>D18+D21</f>
        <v>463519414</v>
      </c>
      <c r="E22" s="43">
        <f>E18+E21</f>
        <v>347923676</v>
      </c>
    </row>
    <row r="23" spans="1:5" ht="23.25" customHeight="1">
      <c r="A23" s="74" t="s">
        <v>196</v>
      </c>
      <c r="B23" s="75" t="s">
        <v>194</v>
      </c>
      <c r="C23" s="84"/>
      <c r="D23" s="43"/>
      <c r="E23" s="43">
        <v>119298409</v>
      </c>
    </row>
    <row r="24" spans="1:5" ht="23.25" customHeight="1">
      <c r="A24" s="74" t="s">
        <v>195</v>
      </c>
      <c r="B24" s="75" t="s">
        <v>197</v>
      </c>
      <c r="C24" s="75"/>
      <c r="D24" s="43"/>
      <c r="E24" s="43"/>
    </row>
    <row r="25" spans="1:5" s="44" customFormat="1" ht="23.25" customHeight="1">
      <c r="A25" s="74" t="s">
        <v>198</v>
      </c>
      <c r="B25" s="75" t="s">
        <v>167</v>
      </c>
      <c r="C25" s="16"/>
      <c r="D25" s="314">
        <f>D22-D23-D24</f>
        <v>463519414</v>
      </c>
      <c r="E25" s="43">
        <f>E22-E23-E24</f>
        <v>228625267</v>
      </c>
    </row>
    <row r="26" spans="1:5" s="44" customFormat="1" ht="23.25" customHeight="1">
      <c r="A26" s="74" t="s">
        <v>199</v>
      </c>
      <c r="B26" s="75" t="s">
        <v>168</v>
      </c>
      <c r="C26" s="16"/>
      <c r="D26" s="239">
        <f>D25/5000000</f>
        <v>92.703882800000002</v>
      </c>
      <c r="E26" s="239">
        <f>E25/5000000</f>
        <v>45.7250534</v>
      </c>
    </row>
    <row r="27" spans="1:5" ht="30.75" customHeight="1">
      <c r="D27" s="49"/>
      <c r="E27" s="49"/>
    </row>
    <row r="28" spans="1:5" ht="15" customHeight="1">
      <c r="C28" s="321" t="str">
        <f>'CDKT '!C138:E138</f>
        <v>Lập, ngày ... tháng ... năm 2023</v>
      </c>
      <c r="D28" s="321"/>
      <c r="E28" s="321"/>
    </row>
    <row r="29" spans="1:5" ht="15" customHeight="1">
      <c r="A29" s="328" t="s">
        <v>212</v>
      </c>
      <c r="B29" s="328"/>
      <c r="C29" s="316" t="s">
        <v>310</v>
      </c>
      <c r="D29" s="316"/>
      <c r="E29" s="316"/>
    </row>
    <row r="30" spans="1:5">
      <c r="A30" s="329" t="s">
        <v>351</v>
      </c>
      <c r="B30" s="329"/>
      <c r="C30" s="317" t="s">
        <v>127</v>
      </c>
      <c r="D30" s="317"/>
      <c r="E30" s="317"/>
    </row>
    <row r="31" spans="1:5">
      <c r="A31" s="110"/>
    </row>
    <row r="32" spans="1:5">
      <c r="A32" s="2"/>
    </row>
    <row r="33" spans="1:5">
      <c r="A33" s="2"/>
    </row>
    <row r="34" spans="1:5" ht="19.5" customHeight="1">
      <c r="A34" s="2"/>
    </row>
    <row r="35" spans="1:5">
      <c r="A35" s="2"/>
    </row>
    <row r="36" spans="1:5">
      <c r="A36" s="2"/>
    </row>
    <row r="37" spans="1:5">
      <c r="A37" s="330"/>
      <c r="B37" s="330"/>
      <c r="C37" s="316"/>
      <c r="D37" s="316"/>
      <c r="E37" s="316"/>
    </row>
  </sheetData>
  <protectedRanges>
    <protectedRange sqref="D15:E15" name="Range1"/>
    <protectedRange sqref="D18:E18" name="Range1_2"/>
    <protectedRange sqref="D20:E20" name="Range1_3"/>
    <protectedRange sqref="D22:E22" name="Range1_4"/>
    <protectedRange sqref="D25:E25" name="Range1_5"/>
    <protectedRange sqref="D17:E17" name="Range1_6"/>
  </protectedRanges>
  <mergeCells count="13">
    <mergeCell ref="D1:E1"/>
    <mergeCell ref="C30:E30"/>
    <mergeCell ref="C37:E37"/>
    <mergeCell ref="A5:E5"/>
    <mergeCell ref="A6:E6"/>
    <mergeCell ref="C28:E28"/>
    <mergeCell ref="C29:E29"/>
    <mergeCell ref="A3:B3"/>
    <mergeCell ref="D2:E3"/>
    <mergeCell ref="A2:B2"/>
    <mergeCell ref="A29:B29"/>
    <mergeCell ref="A30:B30"/>
    <mergeCell ref="A37:B37"/>
  </mergeCells>
  <phoneticPr fontId="56" type="noConversion"/>
  <pageMargins left="0.65" right="0.28000000000000003" top="0.51" bottom="0.38" header="0.49" footer="0.2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dimension ref="A1:E52"/>
  <sheetViews>
    <sheetView view="pageBreakPreview" topLeftCell="A31" zoomScaleSheetLayoutView="100" workbookViewId="0">
      <selection activeCell="H45" sqref="H45"/>
    </sheetView>
  </sheetViews>
  <sheetFormatPr defaultColWidth="9.140625" defaultRowHeight="12.75"/>
  <cols>
    <col min="1" max="1" width="49.42578125" style="273" customWidth="1"/>
    <col min="2" max="2" width="7.42578125" style="272" customWidth="1"/>
    <col min="3" max="3" width="7" style="273" customWidth="1"/>
    <col min="4" max="4" width="15.7109375" style="307" customWidth="1"/>
    <col min="5" max="5" width="19" style="307" customWidth="1"/>
    <col min="6" max="16384" width="9.140625" style="273"/>
  </cols>
  <sheetData>
    <row r="1" spans="1:5" ht="21" customHeight="1">
      <c r="A1" s="271" t="s">
        <v>208</v>
      </c>
      <c r="D1" s="332" t="s">
        <v>148</v>
      </c>
      <c r="E1" s="332"/>
    </row>
    <row r="2" spans="1:5" ht="15.75" customHeight="1">
      <c r="A2" s="333" t="s">
        <v>4</v>
      </c>
      <c r="B2" s="333"/>
      <c r="D2" s="334" t="s">
        <v>134</v>
      </c>
      <c r="E2" s="334"/>
    </row>
    <row r="3" spans="1:5" ht="29.25" customHeight="1">
      <c r="A3" s="333" t="str">
        <f>'CDKT '!A3:B3</f>
        <v>Địa chỉ: Tầng 1 Tòa nhà VOV, số 37 Bà Triệu, Phường Hàng Bài, Quận Hoàn Kiếm, Thành phố Hà Nội</v>
      </c>
      <c r="B3" s="333"/>
      <c r="D3" s="334"/>
      <c r="E3" s="334"/>
    </row>
    <row r="5" spans="1:5" ht="20.25">
      <c r="A5" s="335" t="s">
        <v>149</v>
      </c>
      <c r="B5" s="335"/>
      <c r="C5" s="335"/>
      <c r="D5" s="335"/>
      <c r="E5" s="335"/>
    </row>
    <row r="6" spans="1:5" ht="17.25" customHeight="1">
      <c r="A6" s="331" t="s">
        <v>150</v>
      </c>
      <c r="B6" s="331"/>
      <c r="C6" s="331"/>
      <c r="D6" s="331"/>
      <c r="E6" s="331"/>
    </row>
    <row r="7" spans="1:5" ht="17.25" customHeight="1">
      <c r="A7" s="336" t="str">
        <f>+'CDKT '!A6:E6</f>
        <v>Qúy I năm 2023</v>
      </c>
      <c r="B7" s="336"/>
      <c r="C7" s="336"/>
      <c r="D7" s="336"/>
      <c r="E7" s="336"/>
    </row>
    <row r="8" spans="1:5">
      <c r="A8" s="272"/>
      <c r="C8" s="272"/>
      <c r="D8" s="272"/>
      <c r="E8" s="274" t="s">
        <v>9</v>
      </c>
    </row>
    <row r="9" spans="1:5" s="278" customFormat="1" ht="32.25" customHeight="1">
      <c r="A9" s="275" t="s">
        <v>151</v>
      </c>
      <c r="B9" s="275" t="s">
        <v>7</v>
      </c>
      <c r="C9" s="276" t="s">
        <v>8</v>
      </c>
      <c r="D9" s="277" t="str">
        <f>'[4]KQHDKQ '!D8</f>
        <v>Qúy này</v>
      </c>
      <c r="E9" s="277" t="str">
        <f>'[4]KQHDKQ '!E8</f>
        <v>Qúy trước</v>
      </c>
    </row>
    <row r="10" spans="1:5">
      <c r="A10" s="279" t="s">
        <v>10</v>
      </c>
      <c r="B10" s="279" t="s">
        <v>11</v>
      </c>
      <c r="C10" s="279" t="s">
        <v>12</v>
      </c>
      <c r="D10" s="280">
        <v>1</v>
      </c>
      <c r="E10" s="280">
        <v>2</v>
      </c>
    </row>
    <row r="11" spans="1:5" s="285" customFormat="1" ht="27.75" customHeight="1">
      <c r="A11" s="281" t="s">
        <v>383</v>
      </c>
      <c r="B11" s="282"/>
      <c r="C11" s="283"/>
      <c r="D11" s="284"/>
      <c r="E11" s="284"/>
    </row>
    <row r="12" spans="1:5" ht="36.75" customHeight="1">
      <c r="A12" s="286" t="s">
        <v>384</v>
      </c>
      <c r="B12" s="287" t="s">
        <v>141</v>
      </c>
      <c r="C12" s="288"/>
      <c r="D12" s="289">
        <v>1227469194</v>
      </c>
      <c r="E12" s="289">
        <v>840948437</v>
      </c>
    </row>
    <row r="13" spans="1:5" ht="33" customHeight="1">
      <c r="A13" s="286" t="s">
        <v>385</v>
      </c>
      <c r="B13" s="287" t="s">
        <v>142</v>
      </c>
      <c r="C13" s="288"/>
      <c r="D13" s="289">
        <v>-500982471</v>
      </c>
      <c r="E13" s="289">
        <v>-557170454</v>
      </c>
    </row>
    <row r="14" spans="1:5" ht="21" customHeight="1">
      <c r="A14" s="290" t="s">
        <v>386</v>
      </c>
      <c r="B14" s="287" t="s">
        <v>153</v>
      </c>
      <c r="C14" s="288"/>
      <c r="D14" s="289">
        <v>-1359416727</v>
      </c>
      <c r="E14" s="289">
        <v>-1099083825</v>
      </c>
    </row>
    <row r="15" spans="1:5" ht="21" customHeight="1">
      <c r="A15" s="290" t="s">
        <v>387</v>
      </c>
      <c r="B15" s="287" t="s">
        <v>154</v>
      </c>
      <c r="C15" s="288"/>
      <c r="D15" s="289"/>
      <c r="E15" s="289"/>
    </row>
    <row r="16" spans="1:5" ht="21" customHeight="1">
      <c r="A16" s="290" t="s">
        <v>388</v>
      </c>
      <c r="B16" s="287" t="s">
        <v>155</v>
      </c>
      <c r="C16" s="288"/>
      <c r="D16" s="289">
        <v>-119298409</v>
      </c>
      <c r="E16" s="289"/>
    </row>
    <row r="17" spans="1:5" ht="21" customHeight="1">
      <c r="A17" s="290" t="s">
        <v>389</v>
      </c>
      <c r="B17" s="287" t="s">
        <v>156</v>
      </c>
      <c r="C17" s="288"/>
      <c r="D17" s="289">
        <v>37053718</v>
      </c>
      <c r="E17" s="289">
        <v>20000000</v>
      </c>
    </row>
    <row r="18" spans="1:5" ht="21" customHeight="1">
      <c r="A18" s="290" t="s">
        <v>390</v>
      </c>
      <c r="B18" s="287" t="s">
        <v>157</v>
      </c>
      <c r="C18" s="288"/>
      <c r="D18" s="289">
        <v>-51674118</v>
      </c>
      <c r="E18" s="289">
        <v>-171086965</v>
      </c>
    </row>
    <row r="19" spans="1:5" s="285" customFormat="1" ht="20.25" customHeight="1">
      <c r="A19" s="291" t="s">
        <v>0</v>
      </c>
      <c r="B19" s="292" t="s">
        <v>145</v>
      </c>
      <c r="C19" s="292"/>
      <c r="D19" s="293">
        <f>SUM(D12:D18)</f>
        <v>-766848813</v>
      </c>
      <c r="E19" s="293">
        <f>SUM(E12:E18)</f>
        <v>-966392807</v>
      </c>
    </row>
    <row r="20" spans="1:5" s="285" customFormat="1" ht="27.75" customHeight="1">
      <c r="A20" s="281" t="s">
        <v>391</v>
      </c>
      <c r="B20" s="294"/>
      <c r="C20" s="295"/>
      <c r="D20" s="296"/>
      <c r="E20" s="296"/>
    </row>
    <row r="21" spans="1:5" ht="30" customHeight="1">
      <c r="A21" s="297" t="s">
        <v>392</v>
      </c>
      <c r="B21" s="298" t="s">
        <v>146</v>
      </c>
      <c r="C21" s="288"/>
      <c r="D21" s="289">
        <v>0</v>
      </c>
      <c r="E21" s="289">
        <v>0</v>
      </c>
    </row>
    <row r="22" spans="1:5" ht="28.5" customHeight="1">
      <c r="A22" s="297" t="s">
        <v>393</v>
      </c>
      <c r="B22" s="298" t="s">
        <v>147</v>
      </c>
      <c r="C22" s="288"/>
      <c r="D22" s="289"/>
      <c r="E22" s="289"/>
    </row>
    <row r="23" spans="1:5" ht="21" customHeight="1">
      <c r="A23" s="290" t="s">
        <v>394</v>
      </c>
      <c r="B23" s="298" t="s">
        <v>200</v>
      </c>
      <c r="C23" s="288"/>
      <c r="D23" s="289">
        <v>-7100000000</v>
      </c>
      <c r="E23" s="289">
        <v>-8000000000</v>
      </c>
    </row>
    <row r="24" spans="1:5" ht="21" customHeight="1">
      <c r="A24" s="290" t="s">
        <v>395</v>
      </c>
      <c r="B24" s="298" t="s">
        <v>201</v>
      </c>
      <c r="C24" s="288"/>
      <c r="D24" s="289">
        <v>7500000000</v>
      </c>
      <c r="E24" s="289">
        <v>9444626027</v>
      </c>
    </row>
    <row r="25" spans="1:5" ht="21" customHeight="1">
      <c r="A25" s="290" t="s">
        <v>396</v>
      </c>
      <c r="B25" s="298" t="s">
        <v>190</v>
      </c>
      <c r="C25" s="288"/>
      <c r="D25" s="289"/>
      <c r="E25" s="289"/>
    </row>
    <row r="26" spans="1:5" ht="21" customHeight="1">
      <c r="A26" s="290" t="s">
        <v>397</v>
      </c>
      <c r="B26" s="298" t="s">
        <v>202</v>
      </c>
      <c r="C26" s="288"/>
      <c r="D26" s="289"/>
      <c r="E26" s="289"/>
    </row>
    <row r="27" spans="1:5" ht="21" customHeight="1">
      <c r="A27" s="290" t="s">
        <v>398</v>
      </c>
      <c r="B27" s="298" t="s">
        <v>203</v>
      </c>
      <c r="C27" s="288"/>
      <c r="D27" s="313">
        <v>201418631</v>
      </c>
      <c r="E27" s="289">
        <v>342589596</v>
      </c>
    </row>
    <row r="28" spans="1:5" s="285" customFormat="1" ht="21.75" customHeight="1">
      <c r="A28" s="291" t="s">
        <v>1</v>
      </c>
      <c r="B28" s="299" t="s">
        <v>158</v>
      </c>
      <c r="C28" s="300"/>
      <c r="D28" s="293">
        <f>SUM(D21:D27)</f>
        <v>601418631</v>
      </c>
      <c r="E28" s="293">
        <f>SUM(E21:E27)</f>
        <v>1787215623</v>
      </c>
    </row>
    <row r="29" spans="1:5" s="285" customFormat="1" ht="27.75" customHeight="1">
      <c r="A29" s="281" t="s">
        <v>399</v>
      </c>
      <c r="B29" s="294"/>
      <c r="C29" s="295"/>
      <c r="D29" s="296"/>
      <c r="E29" s="296"/>
    </row>
    <row r="30" spans="1:5" ht="27.75" customHeight="1">
      <c r="A30" s="297" t="s">
        <v>400</v>
      </c>
      <c r="B30" s="298" t="s">
        <v>159</v>
      </c>
      <c r="C30" s="288"/>
      <c r="D30" s="289">
        <v>0</v>
      </c>
      <c r="E30" s="289">
        <v>0</v>
      </c>
    </row>
    <row r="31" spans="1:5" ht="30" customHeight="1">
      <c r="A31" s="297" t="s">
        <v>401</v>
      </c>
      <c r="B31" s="298" t="s">
        <v>160</v>
      </c>
      <c r="C31" s="288"/>
      <c r="D31" s="289"/>
      <c r="E31" s="289"/>
    </row>
    <row r="32" spans="1:5" ht="21" customHeight="1">
      <c r="A32" s="290" t="s">
        <v>402</v>
      </c>
      <c r="B32" s="298" t="s">
        <v>161</v>
      </c>
      <c r="C32" s="288"/>
      <c r="D32" s="289"/>
      <c r="E32" s="289"/>
    </row>
    <row r="33" spans="1:5" ht="21" customHeight="1">
      <c r="A33" s="290" t="s">
        <v>403</v>
      </c>
      <c r="B33" s="298" t="s">
        <v>162</v>
      </c>
      <c r="C33" s="288"/>
      <c r="D33" s="289"/>
      <c r="E33" s="289"/>
    </row>
    <row r="34" spans="1:5" ht="21" customHeight="1">
      <c r="A34" s="290" t="s">
        <v>404</v>
      </c>
      <c r="B34" s="298" t="s">
        <v>163</v>
      </c>
      <c r="C34" s="288"/>
      <c r="D34" s="289"/>
      <c r="E34" s="289"/>
    </row>
    <row r="35" spans="1:5" ht="21" customHeight="1">
      <c r="A35" s="290" t="s">
        <v>405</v>
      </c>
      <c r="B35" s="298" t="s">
        <v>164</v>
      </c>
      <c r="C35" s="288"/>
      <c r="D35" s="289"/>
      <c r="E35" s="289"/>
    </row>
    <row r="36" spans="1:5" s="285" customFormat="1" ht="21.75" customHeight="1">
      <c r="A36" s="291" t="s">
        <v>152</v>
      </c>
      <c r="B36" s="301" t="s">
        <v>165</v>
      </c>
      <c r="C36" s="302"/>
      <c r="D36" s="303">
        <f>SUM(D30:D35)</f>
        <v>0</v>
      </c>
      <c r="E36" s="303">
        <f>SUM(E30:E35)</f>
        <v>0</v>
      </c>
    </row>
    <row r="37" spans="1:5" s="285" customFormat="1" ht="21.75" customHeight="1">
      <c r="A37" s="304" t="s">
        <v>206</v>
      </c>
      <c r="B37" s="301" t="s">
        <v>166</v>
      </c>
      <c r="C37" s="302"/>
      <c r="D37" s="303">
        <f>D19+D28+D36</f>
        <v>-165430182</v>
      </c>
      <c r="E37" s="303">
        <f>E19+E28+E36</f>
        <v>820822816</v>
      </c>
    </row>
    <row r="38" spans="1:5" s="285" customFormat="1" ht="21.75" customHeight="1">
      <c r="A38" s="304" t="s">
        <v>207</v>
      </c>
      <c r="B38" s="301" t="s">
        <v>167</v>
      </c>
      <c r="C38" s="302"/>
      <c r="D38" s="303">
        <v>1585209103</v>
      </c>
      <c r="E38" s="303">
        <v>764386287</v>
      </c>
    </row>
    <row r="39" spans="1:5" ht="21" customHeight="1">
      <c r="A39" s="290" t="s">
        <v>204</v>
      </c>
      <c r="B39" s="298" t="s">
        <v>205</v>
      </c>
      <c r="C39" s="288"/>
      <c r="D39" s="289"/>
      <c r="E39" s="289"/>
    </row>
    <row r="40" spans="1:5" s="285" customFormat="1" ht="20.25" customHeight="1">
      <c r="A40" s="305" t="s">
        <v>332</v>
      </c>
      <c r="B40" s="299" t="s">
        <v>168</v>
      </c>
      <c r="C40" s="300"/>
      <c r="D40" s="293">
        <f>D37+D38</f>
        <v>1419778921</v>
      </c>
      <c r="E40" s="293">
        <f>E37+E38</f>
        <v>1585209103</v>
      </c>
    </row>
    <row r="41" spans="1:5" ht="24.75" customHeight="1">
      <c r="C41" s="337" t="s">
        <v>431</v>
      </c>
      <c r="D41" s="337"/>
      <c r="E41" s="337"/>
    </row>
    <row r="42" spans="1:5" s="306" customFormat="1" ht="18.75" customHeight="1">
      <c r="A42" s="338" t="s">
        <v>350</v>
      </c>
      <c r="B42" s="338"/>
      <c r="C42" s="339" t="s">
        <v>310</v>
      </c>
      <c r="D42" s="339"/>
      <c r="E42" s="339"/>
    </row>
    <row r="43" spans="1:5" ht="15" customHeight="1">
      <c r="A43" s="340" t="s">
        <v>349</v>
      </c>
      <c r="B43" s="340"/>
      <c r="C43" s="341" t="s">
        <v>127</v>
      </c>
      <c r="D43" s="341"/>
      <c r="E43" s="341"/>
    </row>
    <row r="47" spans="1:5" ht="25.5" customHeight="1"/>
    <row r="50" spans="1:5">
      <c r="A50" s="278"/>
      <c r="C50" s="308"/>
      <c r="D50" s="308"/>
      <c r="E50" s="308"/>
    </row>
    <row r="52" spans="1:5">
      <c r="D52" s="309"/>
    </row>
  </sheetData>
  <protectedRanges>
    <protectedRange sqref="D17:E17" name="Range1_1"/>
  </protectedRanges>
  <mergeCells count="12">
    <mergeCell ref="A7:E7"/>
    <mergeCell ref="C41:E41"/>
    <mergeCell ref="A42:B42"/>
    <mergeCell ref="C42:E42"/>
    <mergeCell ref="A43:B43"/>
    <mergeCell ref="C43:E43"/>
    <mergeCell ref="A6:E6"/>
    <mergeCell ref="D1:E1"/>
    <mergeCell ref="A2:B2"/>
    <mergeCell ref="D2:E3"/>
    <mergeCell ref="A3:B3"/>
    <mergeCell ref="A5:E5"/>
  </mergeCells>
  <pageMargins left="0.55118110236220474" right="0.23622047244094491" top="0.51181102362204722" bottom="0.51181102362204722" header="0.31496062992125984" footer="0.31496062992125984"/>
  <pageSetup paperSize="9" scale="94" orientation="portrait" r:id="rId1"/>
  <headerFooter alignWithMargins="0"/>
  <rowBreaks count="1" manualBreakCount="1">
    <brk id="37" max="4" man="1"/>
  </rowBreaks>
</worksheet>
</file>

<file path=xl/worksheets/sheet4.xml><?xml version="1.0" encoding="utf-8"?>
<worksheet xmlns="http://schemas.openxmlformats.org/spreadsheetml/2006/main" xmlns:r="http://schemas.openxmlformats.org/officeDocument/2006/relationships">
  <sheetPr>
    <tabColor theme="0"/>
    <pageSetUpPr fitToPage="1"/>
  </sheetPr>
  <dimension ref="A1:F200"/>
  <sheetViews>
    <sheetView view="pageBreakPreview" topLeftCell="B99" zoomScaleSheetLayoutView="100" workbookViewId="0">
      <selection activeCell="G99" sqref="G1:AE1048576"/>
    </sheetView>
  </sheetViews>
  <sheetFormatPr defaultColWidth="9.140625" defaultRowHeight="12.75"/>
  <cols>
    <col min="1" max="1" width="40.140625" style="30" customWidth="1"/>
    <col min="2" max="2" width="13.7109375" style="30" customWidth="1"/>
    <col min="3" max="3" width="16.85546875" style="30" customWidth="1"/>
    <col min="4" max="4" width="20.28515625" style="30" customWidth="1"/>
    <col min="5" max="5" width="17.42578125" style="30" customWidth="1"/>
    <col min="6" max="6" width="13" style="30" customWidth="1"/>
    <col min="7" max="16384" width="9.140625" style="30"/>
  </cols>
  <sheetData>
    <row r="1" spans="1:6" ht="19.5" customHeight="1">
      <c r="A1" s="353" t="s">
        <v>345</v>
      </c>
      <c r="B1" s="353"/>
      <c r="C1" s="353"/>
      <c r="D1" s="353"/>
      <c r="E1" s="354" t="s">
        <v>328</v>
      </c>
      <c r="F1" s="354"/>
    </row>
    <row r="2" spans="1:6">
      <c r="A2" s="355" t="s">
        <v>327</v>
      </c>
      <c r="B2" s="355"/>
      <c r="C2" s="355"/>
      <c r="D2" s="355"/>
      <c r="E2" s="356" t="s">
        <v>326</v>
      </c>
      <c r="F2" s="356"/>
    </row>
    <row r="3" spans="1:6" ht="15">
      <c r="A3" s="357" t="str">
        <f>'CDKT '!A3:B3</f>
        <v>Địa chỉ: Tầng 1 Tòa nhà VOV, số 37 Bà Triệu, Phường Hàng Bài, Quận Hoàn Kiếm, Thành phố Hà Nội</v>
      </c>
      <c r="B3" s="357"/>
      <c r="C3" s="357"/>
      <c r="D3" s="357"/>
      <c r="E3" s="115"/>
      <c r="F3" s="116"/>
    </row>
    <row r="4" spans="1:6" ht="15">
      <c r="A4" s="117"/>
      <c r="B4" s="117"/>
      <c r="C4" s="117"/>
      <c r="D4" s="117"/>
      <c r="E4" s="115"/>
      <c r="F4" s="116"/>
    </row>
    <row r="5" spans="1:6" ht="19.5" customHeight="1">
      <c r="A5" s="352" t="s">
        <v>325</v>
      </c>
      <c r="B5" s="352"/>
      <c r="C5" s="352"/>
      <c r="D5" s="352"/>
      <c r="E5" s="352"/>
      <c r="F5" s="352"/>
    </row>
    <row r="6" spans="1:6" ht="14.25">
      <c r="A6" s="349" t="str">
        <f>'CDKT '!A6:E6</f>
        <v>Qúy I năm 2023</v>
      </c>
      <c r="B6" s="349"/>
      <c r="C6" s="349"/>
      <c r="D6" s="349"/>
      <c r="E6" s="349"/>
      <c r="F6" s="349"/>
    </row>
    <row r="7" spans="1:6" ht="15">
      <c r="A7" s="118" t="s">
        <v>324</v>
      </c>
      <c r="B7" s="115"/>
      <c r="C7" s="115"/>
      <c r="D7" s="115"/>
      <c r="E7" s="115"/>
      <c r="F7" s="116"/>
    </row>
    <row r="8" spans="1:6" ht="14.25">
      <c r="A8" s="350" t="s">
        <v>323</v>
      </c>
      <c r="B8" s="350"/>
      <c r="C8" s="350"/>
      <c r="D8" s="350"/>
      <c r="E8" s="350"/>
      <c r="F8" s="350"/>
    </row>
    <row r="9" spans="1:6" ht="15">
      <c r="A9" s="351" t="s">
        <v>322</v>
      </c>
      <c r="B9" s="351"/>
      <c r="C9" s="351"/>
      <c r="D9" s="351"/>
      <c r="E9" s="351"/>
      <c r="F9" s="351"/>
    </row>
    <row r="10" spans="1:6" ht="15">
      <c r="A10" s="351" t="s">
        <v>321</v>
      </c>
      <c r="B10" s="351"/>
      <c r="C10" s="351"/>
      <c r="D10" s="351"/>
      <c r="E10" s="351"/>
      <c r="F10" s="351"/>
    </row>
    <row r="11" spans="1:6" ht="15">
      <c r="A11" s="351" t="s">
        <v>329</v>
      </c>
      <c r="B11" s="351"/>
      <c r="C11" s="351"/>
      <c r="D11" s="351"/>
      <c r="E11" s="351"/>
      <c r="F11" s="351"/>
    </row>
    <row r="12" spans="1:6" ht="15">
      <c r="A12" s="351" t="s">
        <v>363</v>
      </c>
      <c r="B12" s="351"/>
      <c r="C12" s="351"/>
      <c r="D12" s="351"/>
      <c r="E12" s="351"/>
      <c r="F12" s="351"/>
    </row>
    <row r="13" spans="1:6" ht="14.25">
      <c r="A13" s="350" t="s">
        <v>320</v>
      </c>
      <c r="B13" s="350"/>
      <c r="C13" s="350"/>
      <c r="D13" s="350"/>
      <c r="E13" s="350"/>
      <c r="F13" s="350"/>
    </row>
    <row r="14" spans="1:6">
      <c r="A14" s="342" t="s">
        <v>319</v>
      </c>
      <c r="B14" s="342"/>
      <c r="C14" s="342"/>
      <c r="D14" s="342"/>
      <c r="E14" s="342"/>
      <c r="F14" s="342"/>
    </row>
    <row r="15" spans="1:6">
      <c r="A15" s="119" t="s">
        <v>318</v>
      </c>
      <c r="B15" s="119"/>
      <c r="C15" s="119"/>
      <c r="D15" s="119"/>
      <c r="E15" s="119"/>
      <c r="F15" s="119"/>
    </row>
    <row r="16" spans="1:6" ht="15">
      <c r="A16" s="114" t="s">
        <v>317</v>
      </c>
      <c r="B16" s="114"/>
      <c r="C16" s="114"/>
      <c r="D16" s="114"/>
      <c r="E16" s="114"/>
      <c r="F16" s="114"/>
    </row>
    <row r="17" spans="1:6" ht="15">
      <c r="A17" s="114" t="s">
        <v>428</v>
      </c>
      <c r="B17" s="114"/>
      <c r="C17" s="114"/>
      <c r="D17" s="114"/>
      <c r="E17" s="114"/>
      <c r="F17" s="114"/>
    </row>
    <row r="18" spans="1:6" ht="15">
      <c r="A18" s="120" t="s">
        <v>316</v>
      </c>
      <c r="B18" s="120"/>
      <c r="C18" s="120"/>
      <c r="D18" s="120"/>
      <c r="E18" s="120"/>
      <c r="F18" s="121"/>
    </row>
    <row r="19" spans="1:6" ht="15">
      <c r="A19" s="120"/>
      <c r="B19" s="120"/>
      <c r="C19" s="120"/>
      <c r="D19" s="120"/>
      <c r="E19" s="120"/>
      <c r="F19" s="121"/>
    </row>
    <row r="20" spans="1:6" ht="14.25">
      <c r="A20" s="122" t="s">
        <v>315</v>
      </c>
      <c r="B20" s="343" t="s">
        <v>314</v>
      </c>
      <c r="C20" s="343"/>
      <c r="D20" s="123" t="s">
        <v>313</v>
      </c>
      <c r="E20" s="124" t="s">
        <v>312</v>
      </c>
      <c r="F20" s="125" t="s">
        <v>311</v>
      </c>
    </row>
    <row r="21" spans="1:6" ht="15.75">
      <c r="A21" s="126">
        <v>1</v>
      </c>
      <c r="B21" s="344" t="s">
        <v>352</v>
      </c>
      <c r="C21" s="344"/>
      <c r="D21" s="123" t="s">
        <v>310</v>
      </c>
      <c r="E21" s="127" t="s">
        <v>353</v>
      </c>
      <c r="F21" s="127">
        <v>43706</v>
      </c>
    </row>
    <row r="22" spans="1:6" ht="30" customHeight="1">
      <c r="A22" s="126">
        <v>2</v>
      </c>
      <c r="B22" s="347" t="s">
        <v>367</v>
      </c>
      <c r="C22" s="348"/>
      <c r="D22" s="123" t="s">
        <v>368</v>
      </c>
      <c r="E22" s="128" t="s">
        <v>369</v>
      </c>
      <c r="F22" s="127">
        <v>39871</v>
      </c>
    </row>
    <row r="23" spans="1:6" ht="30" customHeight="1">
      <c r="A23" s="126">
        <v>3</v>
      </c>
      <c r="B23" s="347" t="s">
        <v>372</v>
      </c>
      <c r="C23" s="348"/>
      <c r="D23" s="123" t="s">
        <v>373</v>
      </c>
      <c r="E23" s="128" t="s">
        <v>374</v>
      </c>
      <c r="F23" s="127">
        <v>43797</v>
      </c>
    </row>
    <row r="24" spans="1:6" ht="15.75">
      <c r="A24" s="126">
        <v>4</v>
      </c>
      <c r="B24" s="365" t="s">
        <v>354</v>
      </c>
      <c r="C24" s="366"/>
      <c r="D24" s="123" t="s">
        <v>355</v>
      </c>
      <c r="E24" s="127" t="s">
        <v>356</v>
      </c>
      <c r="F24" s="127">
        <v>43797</v>
      </c>
    </row>
    <row r="25" spans="1:6" ht="15.75">
      <c r="A25" s="126">
        <v>5</v>
      </c>
      <c r="B25" s="267" t="s">
        <v>357</v>
      </c>
      <c r="C25" s="268"/>
      <c r="D25" s="123" t="s">
        <v>355</v>
      </c>
      <c r="E25" s="127" t="s">
        <v>358</v>
      </c>
      <c r="F25" s="127">
        <v>43797</v>
      </c>
    </row>
    <row r="26" spans="1:6" ht="15.75">
      <c r="A26" s="126">
        <v>6</v>
      </c>
      <c r="B26" s="345" t="s">
        <v>309</v>
      </c>
      <c r="C26" s="346"/>
      <c r="D26" s="123" t="s">
        <v>355</v>
      </c>
      <c r="E26" s="128" t="s">
        <v>308</v>
      </c>
      <c r="F26" s="127">
        <v>40169</v>
      </c>
    </row>
    <row r="27" spans="1:6" ht="15.75">
      <c r="A27" s="126">
        <v>7</v>
      </c>
      <c r="B27" s="345" t="s">
        <v>379</v>
      </c>
      <c r="C27" s="346"/>
      <c r="D27" s="123" t="s">
        <v>355</v>
      </c>
      <c r="E27" s="128" t="s">
        <v>380</v>
      </c>
      <c r="F27" s="127">
        <v>44124</v>
      </c>
    </row>
    <row r="28" spans="1:6" ht="30" customHeight="1">
      <c r="A28" s="126">
        <v>8</v>
      </c>
      <c r="B28" s="345" t="s">
        <v>414</v>
      </c>
      <c r="C28" s="346"/>
      <c r="D28" s="123" t="s">
        <v>355</v>
      </c>
      <c r="E28" s="128" t="s">
        <v>415</v>
      </c>
      <c r="F28" s="127" t="s">
        <v>416</v>
      </c>
    </row>
    <row r="29" spans="1:6" ht="15.75">
      <c r="A29" s="126">
        <v>9</v>
      </c>
      <c r="B29" s="347" t="s">
        <v>370</v>
      </c>
      <c r="C29" s="348"/>
      <c r="D29" s="123" t="s">
        <v>355</v>
      </c>
      <c r="E29" s="128" t="s">
        <v>371</v>
      </c>
      <c r="F29" s="127">
        <v>44104</v>
      </c>
    </row>
    <row r="30" spans="1:6" ht="15.75">
      <c r="A30" s="129"/>
      <c r="B30" s="130"/>
      <c r="C30" s="130"/>
      <c r="D30" s="131"/>
      <c r="E30" s="132"/>
      <c r="F30" s="133"/>
    </row>
    <row r="31" spans="1:6">
      <c r="A31" s="118" t="s">
        <v>307</v>
      </c>
      <c r="B31" s="134"/>
      <c r="C31" s="134"/>
      <c r="D31" s="134"/>
      <c r="E31" s="134"/>
      <c r="F31" s="134"/>
    </row>
    <row r="32" spans="1:6">
      <c r="A32" s="134" t="s">
        <v>306</v>
      </c>
      <c r="B32" s="134"/>
      <c r="C32" s="134"/>
      <c r="D32" s="134"/>
      <c r="E32" s="134"/>
      <c r="F32" s="134"/>
    </row>
    <row r="33" spans="1:6" ht="15">
      <c r="A33" s="134" t="s">
        <v>305</v>
      </c>
      <c r="B33" s="115"/>
      <c r="C33" s="115"/>
      <c r="D33" s="115"/>
      <c r="E33" s="115"/>
      <c r="F33" s="116"/>
    </row>
    <row r="34" spans="1:6" ht="15">
      <c r="A34" s="134"/>
      <c r="B34" s="115"/>
      <c r="C34" s="115"/>
      <c r="D34" s="115"/>
      <c r="E34" s="115"/>
      <c r="F34" s="116"/>
    </row>
    <row r="35" spans="1:6">
      <c r="A35" s="118" t="s">
        <v>304</v>
      </c>
      <c r="B35" s="135"/>
      <c r="C35" s="135"/>
      <c r="D35" s="135"/>
      <c r="E35" s="135"/>
      <c r="F35" s="135"/>
    </row>
    <row r="36" spans="1:6" ht="27.75" customHeight="1">
      <c r="A36" s="358" t="s">
        <v>303</v>
      </c>
      <c r="B36" s="358"/>
      <c r="C36" s="358"/>
      <c r="D36" s="358"/>
      <c r="E36" s="358"/>
      <c r="F36" s="358"/>
    </row>
    <row r="37" spans="1:6" ht="15">
      <c r="A37" s="136" t="s">
        <v>302</v>
      </c>
      <c r="B37" s="115"/>
      <c r="C37" s="115"/>
      <c r="D37" s="115"/>
      <c r="E37" s="115"/>
      <c r="F37" s="116"/>
    </row>
    <row r="38" spans="1:6" ht="15">
      <c r="A38" s="136" t="s">
        <v>301</v>
      </c>
      <c r="B38" s="115"/>
      <c r="C38" s="115"/>
      <c r="D38" s="115"/>
      <c r="E38" s="115"/>
      <c r="F38" s="116"/>
    </row>
    <row r="39" spans="1:6" ht="15">
      <c r="A39" s="136"/>
      <c r="B39" s="115"/>
      <c r="C39" s="115"/>
      <c r="D39" s="115"/>
      <c r="E39" s="115"/>
      <c r="F39" s="116"/>
    </row>
    <row r="40" spans="1:6">
      <c r="A40" s="118" t="s">
        <v>300</v>
      </c>
      <c r="B40" s="137"/>
      <c r="C40" s="137"/>
      <c r="D40" s="137"/>
      <c r="E40" s="137"/>
      <c r="F40" s="137"/>
    </row>
    <row r="41" spans="1:6">
      <c r="A41" s="342" t="s">
        <v>299</v>
      </c>
      <c r="B41" s="342"/>
      <c r="C41" s="342"/>
      <c r="D41" s="342"/>
      <c r="E41" s="342"/>
      <c r="F41" s="342"/>
    </row>
    <row r="42" spans="1:6">
      <c r="A42" s="342" t="s">
        <v>298</v>
      </c>
      <c r="B42" s="342"/>
      <c r="C42" s="342"/>
      <c r="D42" s="342"/>
      <c r="E42" s="342"/>
      <c r="F42" s="342"/>
    </row>
    <row r="43" spans="1:6" ht="15">
      <c r="A43" s="136" t="s">
        <v>297</v>
      </c>
      <c r="B43" s="138"/>
      <c r="C43" s="138"/>
      <c r="D43" s="138"/>
      <c r="E43" s="138"/>
      <c r="F43" s="138"/>
    </row>
    <row r="44" spans="1:6" ht="15">
      <c r="A44" s="351" t="s">
        <v>296</v>
      </c>
      <c r="B44" s="351"/>
      <c r="C44" s="351"/>
      <c r="D44" s="351"/>
      <c r="E44" s="351"/>
      <c r="F44" s="351"/>
    </row>
    <row r="45" spans="1:6" ht="15">
      <c r="A45" s="373" t="s">
        <v>295</v>
      </c>
      <c r="B45" s="373"/>
      <c r="C45" s="373"/>
      <c r="D45" s="373"/>
      <c r="E45" s="373"/>
      <c r="F45" s="373"/>
    </row>
    <row r="46" spans="1:6" ht="15">
      <c r="A46" s="374" t="s">
        <v>294</v>
      </c>
      <c r="B46" s="374"/>
      <c r="C46" s="374"/>
      <c r="D46" s="374"/>
      <c r="E46" s="374"/>
      <c r="F46" s="374"/>
    </row>
    <row r="47" spans="1:6" ht="15">
      <c r="A47" s="351" t="s">
        <v>293</v>
      </c>
      <c r="B47" s="351"/>
      <c r="C47" s="351"/>
      <c r="D47" s="351"/>
      <c r="E47" s="351"/>
      <c r="F47" s="351"/>
    </row>
    <row r="48" spans="1:6" ht="15">
      <c r="A48" s="375" t="s">
        <v>292</v>
      </c>
      <c r="B48" s="375"/>
      <c r="C48" s="375"/>
      <c r="D48" s="375"/>
      <c r="E48" s="375"/>
      <c r="F48" s="375"/>
    </row>
    <row r="49" spans="1:6" ht="15">
      <c r="A49" s="373" t="s">
        <v>291</v>
      </c>
      <c r="B49" s="373"/>
      <c r="C49" s="373"/>
      <c r="D49" s="373"/>
      <c r="E49" s="373"/>
      <c r="F49" s="373"/>
    </row>
    <row r="50" spans="1:6" ht="15">
      <c r="A50" s="351" t="s">
        <v>290</v>
      </c>
      <c r="B50" s="351"/>
      <c r="C50" s="351"/>
      <c r="D50" s="351"/>
      <c r="E50" s="351"/>
      <c r="F50" s="351"/>
    </row>
    <row r="51" spans="1:6" ht="15">
      <c r="A51" s="136" t="s">
        <v>289</v>
      </c>
      <c r="B51" s="115"/>
      <c r="C51" s="115"/>
      <c r="D51" s="115"/>
      <c r="E51" s="115"/>
      <c r="F51" s="116"/>
    </row>
    <row r="52" spans="1:6" ht="15">
      <c r="A52" s="136" t="s">
        <v>288</v>
      </c>
      <c r="B52" s="115"/>
      <c r="C52" s="115"/>
      <c r="D52" s="115"/>
      <c r="E52" s="115"/>
      <c r="F52" s="116"/>
    </row>
    <row r="53" spans="1:6" ht="15">
      <c r="A53" s="136" t="s">
        <v>287</v>
      </c>
      <c r="B53" s="139"/>
      <c r="C53" s="139"/>
      <c r="D53" s="139"/>
      <c r="E53" s="139"/>
      <c r="F53" s="139"/>
    </row>
    <row r="54" spans="1:6" ht="15">
      <c r="A54" s="373" t="s">
        <v>286</v>
      </c>
      <c r="B54" s="373"/>
      <c r="C54" s="373"/>
      <c r="D54" s="373"/>
      <c r="E54" s="373"/>
      <c r="F54" s="373"/>
    </row>
    <row r="55" spans="1:6" ht="15">
      <c r="A55" s="359" t="s">
        <v>285</v>
      </c>
      <c r="B55" s="359"/>
      <c r="C55" s="359"/>
      <c r="D55" s="359"/>
      <c r="E55" s="359"/>
      <c r="F55" s="359"/>
    </row>
    <row r="56" spans="1:6" ht="15">
      <c r="A56" s="360" t="s">
        <v>284</v>
      </c>
      <c r="B56" s="360"/>
      <c r="C56" s="360"/>
      <c r="D56" s="360"/>
      <c r="E56" s="360"/>
      <c r="F56" s="360"/>
    </row>
    <row r="57" spans="1:6" ht="15">
      <c r="A57" s="351" t="s">
        <v>283</v>
      </c>
      <c r="B57" s="351"/>
      <c r="C57" s="351"/>
      <c r="D57" s="351"/>
      <c r="E57" s="351"/>
      <c r="F57" s="351"/>
    </row>
    <row r="58" spans="1:6" ht="15">
      <c r="A58" s="359" t="s">
        <v>282</v>
      </c>
      <c r="B58" s="359"/>
      <c r="C58" s="359"/>
      <c r="D58" s="359"/>
      <c r="E58" s="359"/>
      <c r="F58" s="359"/>
    </row>
    <row r="59" spans="1:6" ht="15">
      <c r="A59" s="359" t="s">
        <v>281</v>
      </c>
      <c r="B59" s="359"/>
      <c r="C59" s="359"/>
      <c r="D59" s="359"/>
      <c r="E59" s="359"/>
      <c r="F59" s="359"/>
    </row>
    <row r="60" spans="1:6" ht="15">
      <c r="A60" s="136" t="s">
        <v>280</v>
      </c>
      <c r="B60" s="115"/>
      <c r="C60" s="115"/>
      <c r="D60" s="115"/>
      <c r="E60" s="115"/>
      <c r="F60" s="116"/>
    </row>
    <row r="61" spans="1:6" ht="15">
      <c r="A61" s="136" t="s">
        <v>279</v>
      </c>
      <c r="B61" s="115"/>
      <c r="C61" s="115"/>
      <c r="D61" s="115"/>
      <c r="E61" s="115"/>
      <c r="F61" s="116"/>
    </row>
    <row r="62" spans="1:6" ht="15">
      <c r="A62" s="136" t="s">
        <v>278</v>
      </c>
      <c r="B62" s="115"/>
      <c r="C62" s="115"/>
      <c r="D62" s="115"/>
      <c r="E62" s="115"/>
      <c r="F62" s="116"/>
    </row>
    <row r="63" spans="1:6" ht="15">
      <c r="A63" s="136" t="s">
        <v>277</v>
      </c>
      <c r="B63" s="115"/>
      <c r="C63" s="115"/>
      <c r="D63" s="115"/>
      <c r="E63" s="115"/>
      <c r="F63" s="116"/>
    </row>
    <row r="64" spans="1:6" ht="15">
      <c r="A64" s="136" t="s">
        <v>276</v>
      </c>
      <c r="B64" s="115"/>
      <c r="C64" s="115"/>
      <c r="D64" s="115"/>
      <c r="E64" s="115"/>
      <c r="F64" s="116"/>
    </row>
    <row r="65" spans="1:6" ht="15">
      <c r="A65" s="136" t="s">
        <v>275</v>
      </c>
      <c r="B65" s="115"/>
      <c r="C65" s="115"/>
      <c r="D65" s="115"/>
      <c r="E65" s="115"/>
      <c r="F65" s="116"/>
    </row>
    <row r="66" spans="1:6" ht="15">
      <c r="A66" s="140" t="s">
        <v>274</v>
      </c>
      <c r="B66" s="115"/>
      <c r="C66" s="115"/>
      <c r="D66" s="115"/>
      <c r="E66" s="115"/>
      <c r="F66" s="116"/>
    </row>
    <row r="67" spans="1:6" ht="15">
      <c r="A67" s="136" t="s">
        <v>273</v>
      </c>
      <c r="B67" s="115"/>
      <c r="C67" s="115"/>
      <c r="D67" s="115"/>
      <c r="E67" s="115"/>
      <c r="F67" s="116"/>
    </row>
    <row r="68" spans="1:6" ht="15">
      <c r="A68" s="136" t="s">
        <v>272</v>
      </c>
      <c r="B68" s="115"/>
      <c r="C68" s="115"/>
      <c r="D68" s="115"/>
      <c r="E68" s="115"/>
      <c r="F68" s="116"/>
    </row>
    <row r="69" spans="1:6" ht="15">
      <c r="A69" s="136" t="s">
        <v>271</v>
      </c>
      <c r="B69" s="115"/>
      <c r="C69" s="115"/>
      <c r="D69" s="115"/>
      <c r="E69" s="115"/>
      <c r="F69" s="116"/>
    </row>
    <row r="70" spans="1:6" ht="15">
      <c r="A70" s="136" t="s">
        <v>270</v>
      </c>
      <c r="B70" s="115"/>
      <c r="C70" s="115"/>
      <c r="D70" s="115"/>
      <c r="E70" s="115"/>
      <c r="F70" s="116"/>
    </row>
    <row r="71" spans="1:6">
      <c r="A71" s="342" t="s">
        <v>269</v>
      </c>
      <c r="B71" s="342"/>
      <c r="C71" s="342"/>
      <c r="D71" s="342"/>
      <c r="E71" s="342"/>
      <c r="F71" s="342"/>
    </row>
    <row r="72" spans="1:6" ht="15">
      <c r="A72" s="136" t="s">
        <v>268</v>
      </c>
      <c r="B72" s="115"/>
      <c r="C72" s="115"/>
      <c r="D72" s="115"/>
      <c r="E72" s="115"/>
      <c r="F72" s="116"/>
    </row>
    <row r="73" spans="1:6" ht="15">
      <c r="A73" s="136"/>
      <c r="B73" s="115"/>
      <c r="C73" s="115"/>
      <c r="D73" s="115"/>
      <c r="E73" s="115"/>
      <c r="F73" s="116"/>
    </row>
    <row r="74" spans="1:6">
      <c r="A74" s="118" t="s">
        <v>267</v>
      </c>
      <c r="B74" s="141"/>
      <c r="C74" s="141"/>
      <c r="D74" s="141"/>
      <c r="E74" s="141"/>
      <c r="F74" s="141"/>
    </row>
    <row r="75" spans="1:6" ht="15">
      <c r="A75" s="142" t="s">
        <v>266</v>
      </c>
      <c r="B75" s="142"/>
      <c r="C75" s="242">
        <v>45016</v>
      </c>
      <c r="D75" s="143"/>
      <c r="E75" s="242">
        <v>44926</v>
      </c>
      <c r="F75" s="115"/>
    </row>
    <row r="76" spans="1:6" ht="15">
      <c r="A76" s="144" t="s">
        <v>265</v>
      </c>
      <c r="B76" s="144"/>
      <c r="C76" s="145"/>
      <c r="D76" s="115"/>
      <c r="E76" s="145"/>
      <c r="F76" s="115"/>
    </row>
    <row r="77" spans="1:6" ht="15">
      <c r="A77" s="135" t="s">
        <v>264</v>
      </c>
      <c r="B77" s="135"/>
      <c r="C77" s="146">
        <v>716700659</v>
      </c>
      <c r="D77" s="147"/>
      <c r="E77" s="146">
        <v>734931659</v>
      </c>
      <c r="F77" s="147"/>
    </row>
    <row r="78" spans="1:6" ht="15">
      <c r="A78" s="137" t="s">
        <v>263</v>
      </c>
      <c r="B78" s="137"/>
      <c r="C78" s="148">
        <v>703078262</v>
      </c>
      <c r="D78" s="149"/>
      <c r="E78" s="148">
        <v>850277444</v>
      </c>
      <c r="F78" s="149"/>
    </row>
    <row r="79" spans="1:6" ht="15">
      <c r="A79" s="150" t="s">
        <v>218</v>
      </c>
      <c r="B79" s="150"/>
      <c r="C79" s="151">
        <f>SUM(C76:C78)</f>
        <v>1419778921</v>
      </c>
      <c r="D79" s="115"/>
      <c r="E79" s="151">
        <f>SUM(E76:E78)</f>
        <v>1585209103</v>
      </c>
      <c r="F79" s="115"/>
    </row>
    <row r="80" spans="1:6">
      <c r="A80" s="376" t="s">
        <v>338</v>
      </c>
      <c r="B80" s="361">
        <v>45016</v>
      </c>
      <c r="C80" s="362"/>
      <c r="D80" s="363">
        <v>44926</v>
      </c>
      <c r="E80" s="364"/>
      <c r="F80" s="116"/>
    </row>
    <row r="81" spans="1:6">
      <c r="A81" s="377"/>
      <c r="B81" s="152" t="s">
        <v>236</v>
      </c>
      <c r="C81" s="152" t="s">
        <v>235</v>
      </c>
      <c r="D81" s="152" t="s">
        <v>236</v>
      </c>
      <c r="E81" s="152" t="s">
        <v>235</v>
      </c>
      <c r="F81" s="116"/>
    </row>
    <row r="82" spans="1:6" ht="25.5">
      <c r="A82" s="153" t="s">
        <v>339</v>
      </c>
      <c r="B82" s="265">
        <v>5</v>
      </c>
      <c r="C82" s="266">
        <v>10500000000</v>
      </c>
      <c r="D82" s="265">
        <v>4</v>
      </c>
      <c r="E82" s="266">
        <v>7300000000</v>
      </c>
      <c r="F82" s="116"/>
    </row>
    <row r="83" spans="1:6" ht="25.5">
      <c r="A83" s="153" t="s">
        <v>407</v>
      </c>
      <c r="B83" s="265">
        <v>2</v>
      </c>
      <c r="C83" s="154">
        <f>800000000+600000000</f>
        <v>1400000000</v>
      </c>
      <c r="D83" s="265">
        <v>2</v>
      </c>
      <c r="E83" s="154">
        <v>5000000000</v>
      </c>
      <c r="F83" s="116"/>
    </row>
    <row r="84" spans="1:6" ht="25.5">
      <c r="A84" s="155" t="s">
        <v>262</v>
      </c>
      <c r="B84" s="263">
        <v>1855800</v>
      </c>
      <c r="C84" s="264">
        <v>27796973956</v>
      </c>
      <c r="D84" s="263">
        <v>1886700</v>
      </c>
      <c r="E84" s="264">
        <v>27384633075</v>
      </c>
      <c r="F84" s="116"/>
    </row>
    <row r="85" spans="1:6" ht="25.5">
      <c r="A85" s="155" t="s">
        <v>261</v>
      </c>
      <c r="B85" s="248">
        <v>10000</v>
      </c>
      <c r="C85" s="154">
        <v>1029202044.8571424</v>
      </c>
      <c r="D85" s="248">
        <v>10000</v>
      </c>
      <c r="E85" s="154">
        <v>1029202044.8571424</v>
      </c>
      <c r="F85" s="116"/>
    </row>
    <row r="86" spans="1:6" ht="25.5">
      <c r="A86" s="155" t="s">
        <v>260</v>
      </c>
      <c r="B86" s="152" t="s">
        <v>219</v>
      </c>
      <c r="C86" s="152" t="s">
        <v>219</v>
      </c>
      <c r="D86" s="152" t="s">
        <v>219</v>
      </c>
      <c r="E86" s="152" t="s">
        <v>219</v>
      </c>
      <c r="F86" s="116"/>
    </row>
    <row r="87" spans="1:6" ht="25.5">
      <c r="A87" s="155" t="s">
        <v>259</v>
      </c>
      <c r="B87" s="152" t="s">
        <v>219</v>
      </c>
      <c r="C87" s="152" t="s">
        <v>219</v>
      </c>
      <c r="D87" s="152" t="s">
        <v>219</v>
      </c>
      <c r="E87" s="152" t="s">
        <v>219</v>
      </c>
      <c r="F87" s="116"/>
    </row>
    <row r="88" spans="1:6">
      <c r="A88" s="155" t="s">
        <v>258</v>
      </c>
      <c r="B88" s="152"/>
      <c r="C88" s="152"/>
      <c r="D88" s="152"/>
      <c r="E88" s="152"/>
      <c r="F88" s="116"/>
    </row>
    <row r="89" spans="1:6" ht="15">
      <c r="A89" s="245" t="s">
        <v>241</v>
      </c>
      <c r="B89" s="156"/>
      <c r="C89" s="246">
        <f>+SUM(C82:C88)</f>
        <v>40726176000.85714</v>
      </c>
      <c r="D89" s="247"/>
      <c r="E89" s="246">
        <f>+SUM(E82:E88)</f>
        <v>40713835119.85714</v>
      </c>
      <c r="F89" s="116"/>
    </row>
    <row r="90" spans="1:6" ht="15">
      <c r="A90" s="157"/>
      <c r="B90" s="158"/>
      <c r="C90" s="158"/>
      <c r="D90" s="158"/>
      <c r="E90" s="158"/>
      <c r="F90" s="116"/>
    </row>
    <row r="91" spans="1:6">
      <c r="A91" s="342" t="s">
        <v>257</v>
      </c>
      <c r="B91" s="342"/>
      <c r="C91" s="242">
        <f>$C$75</f>
        <v>45016</v>
      </c>
      <c r="D91" s="159"/>
      <c r="E91" s="242">
        <f>$C$75</f>
        <v>45016</v>
      </c>
      <c r="F91" s="116"/>
    </row>
    <row r="92" spans="1:6" ht="27.75" customHeight="1">
      <c r="A92" s="358" t="s">
        <v>256</v>
      </c>
      <c r="B92" s="358"/>
      <c r="C92" s="145">
        <v>3986812386</v>
      </c>
      <c r="D92" s="115"/>
      <c r="E92" s="145">
        <v>3451960516</v>
      </c>
      <c r="F92" s="116"/>
    </row>
    <row r="93" spans="1:6" ht="15">
      <c r="A93" s="358" t="s">
        <v>255</v>
      </c>
      <c r="B93" s="358"/>
      <c r="C93" s="145">
        <v>410732298</v>
      </c>
      <c r="D93" s="115"/>
      <c r="E93" s="145">
        <v>491889762</v>
      </c>
      <c r="F93" s="116"/>
    </row>
    <row r="94" spans="1:6" ht="15" hidden="1">
      <c r="A94" s="358" t="s">
        <v>254</v>
      </c>
      <c r="B94" s="358"/>
      <c r="C94" s="145"/>
      <c r="D94" s="115"/>
      <c r="E94" s="145"/>
      <c r="F94" s="116"/>
    </row>
    <row r="95" spans="1:6" ht="15" hidden="1">
      <c r="A95" s="370" t="s">
        <v>423</v>
      </c>
      <c r="B95" s="358"/>
      <c r="C95" s="145"/>
      <c r="D95" s="115"/>
      <c r="E95" s="145"/>
      <c r="F95" s="116"/>
    </row>
    <row r="96" spans="1:6">
      <c r="A96" s="150" t="s">
        <v>218</v>
      </c>
      <c r="B96" s="150"/>
      <c r="C96" s="160">
        <f>SUM(C92:C95)</f>
        <v>4397544684</v>
      </c>
      <c r="D96" s="161"/>
      <c r="E96" s="160">
        <f>SUM(E92:E95)</f>
        <v>3943850278</v>
      </c>
      <c r="F96" s="116"/>
    </row>
    <row r="97" spans="1:6">
      <c r="A97" s="150"/>
      <c r="B97" s="150"/>
      <c r="C97" s="160"/>
      <c r="D97" s="161"/>
      <c r="E97" s="160"/>
      <c r="F97" s="116"/>
    </row>
    <row r="98" spans="1:6">
      <c r="A98" s="358" t="s">
        <v>335</v>
      </c>
      <c r="B98" s="358"/>
      <c r="C98" s="242">
        <f>$C$75</f>
        <v>45016</v>
      </c>
      <c r="D98" s="159"/>
      <c r="E98" s="242">
        <f>$E$75</f>
        <v>44926</v>
      </c>
      <c r="F98" s="116"/>
    </row>
    <row r="99" spans="1:6">
      <c r="A99" s="162" t="s">
        <v>366</v>
      </c>
      <c r="B99" s="135"/>
      <c r="C99" s="163">
        <f>97722079+1516151</f>
        <v>99238230</v>
      </c>
      <c r="D99" s="159"/>
      <c r="E99" s="163">
        <f>'[5]Bảng cân đối số phát sinh'!$G$61</f>
        <v>97722079</v>
      </c>
      <c r="F99" s="116"/>
    </row>
    <row r="100" spans="1:6" ht="15">
      <c r="A100" s="244" t="s">
        <v>409</v>
      </c>
      <c r="B100" s="135"/>
      <c r="C100" s="145">
        <v>363490410</v>
      </c>
      <c r="D100" s="115"/>
      <c r="E100" s="145">
        <v>226795616</v>
      </c>
      <c r="F100" s="116"/>
    </row>
    <row r="101" spans="1:6" ht="15">
      <c r="A101" s="244" t="s">
        <v>408</v>
      </c>
      <c r="B101" s="231"/>
      <c r="C101" s="145">
        <v>281369942</v>
      </c>
      <c r="D101" s="115"/>
      <c r="E101" s="145">
        <f>'[5]Bảng cân đối số phát sinh'!$G$54</f>
        <v>241769942</v>
      </c>
      <c r="F101" s="116"/>
    </row>
    <row r="102" spans="1:6" ht="15">
      <c r="A102" s="232" t="s">
        <v>377</v>
      </c>
      <c r="B102" s="135"/>
      <c r="C102" s="145"/>
      <c r="D102" s="115"/>
      <c r="E102" s="145"/>
      <c r="F102" s="116"/>
    </row>
    <row r="103" spans="1:6">
      <c r="A103" s="150" t="s">
        <v>218</v>
      </c>
      <c r="B103" s="150"/>
      <c r="C103" s="160">
        <f>SUM(C99:C102)</f>
        <v>744098582</v>
      </c>
      <c r="D103" s="160">
        <f ca="1">SUM(D100:D114)</f>
        <v>0</v>
      </c>
      <c r="E103" s="160">
        <f>SUM(E99:E102)</f>
        <v>566287637</v>
      </c>
      <c r="F103" s="116"/>
    </row>
    <row r="104" spans="1:6">
      <c r="A104" s="150"/>
      <c r="B104" s="150"/>
      <c r="C104" s="160"/>
      <c r="D104" s="160"/>
      <c r="E104" s="160"/>
      <c r="F104" s="116"/>
    </row>
    <row r="105" spans="1:6">
      <c r="A105" s="164" t="s">
        <v>336</v>
      </c>
      <c r="B105" s="150"/>
      <c r="C105" s="242">
        <f>$C$75</f>
        <v>45016</v>
      </c>
      <c r="D105" s="159"/>
      <c r="E105" s="242">
        <f>$E$75</f>
        <v>44926</v>
      </c>
      <c r="F105" s="116"/>
    </row>
    <row r="106" spans="1:6">
      <c r="A106" s="164" t="s">
        <v>432</v>
      </c>
      <c r="B106" s="150"/>
      <c r="C106" s="165">
        <v>106704090</v>
      </c>
      <c r="D106" s="160"/>
      <c r="E106" s="165">
        <v>107650934</v>
      </c>
      <c r="F106" s="116"/>
    </row>
    <row r="107" spans="1:6">
      <c r="A107" s="164" t="s">
        <v>378</v>
      </c>
      <c r="B107" s="150"/>
      <c r="C107" s="165">
        <v>16080910</v>
      </c>
      <c r="D107" s="160"/>
      <c r="E107" s="165">
        <v>24121369</v>
      </c>
      <c r="F107" s="116"/>
    </row>
    <row r="108" spans="1:6">
      <c r="A108" s="164" t="s">
        <v>429</v>
      </c>
      <c r="B108" s="150"/>
      <c r="C108" s="165">
        <v>10006664</v>
      </c>
      <c r="D108" s="160"/>
      <c r="E108" s="165">
        <v>17511666</v>
      </c>
      <c r="F108" s="116"/>
    </row>
    <row r="109" spans="1:6">
      <c r="A109" s="150" t="s">
        <v>218</v>
      </c>
      <c r="B109" s="150"/>
      <c r="C109" s="160">
        <f>SUM(C106:C108)</f>
        <v>132791664</v>
      </c>
      <c r="D109" s="160">
        <f>SUM(D107:D108)</f>
        <v>0</v>
      </c>
      <c r="E109" s="160">
        <f>SUM(E106:E108)</f>
        <v>149283969</v>
      </c>
      <c r="F109" s="116"/>
    </row>
    <row r="110" spans="1:6">
      <c r="A110" s="150"/>
      <c r="B110" s="150"/>
      <c r="C110" s="160"/>
      <c r="D110" s="160"/>
      <c r="E110" s="160"/>
      <c r="F110" s="116"/>
    </row>
    <row r="111" spans="1:6">
      <c r="A111" s="164" t="s">
        <v>340</v>
      </c>
      <c r="B111" s="150"/>
      <c r="C111" s="242">
        <f>$C$75</f>
        <v>45016</v>
      </c>
      <c r="D111" s="159"/>
      <c r="E111" s="242">
        <f>$E$75</f>
        <v>44926</v>
      </c>
      <c r="F111" s="116"/>
    </row>
    <row r="112" spans="1:6" ht="14.25">
      <c r="A112" s="162" t="s">
        <v>253</v>
      </c>
      <c r="B112" s="135"/>
      <c r="C112" s="145">
        <v>5000000</v>
      </c>
      <c r="D112" s="166"/>
      <c r="E112" s="145">
        <v>5000000</v>
      </c>
      <c r="F112" s="116"/>
    </row>
    <row r="113" spans="1:6" ht="15">
      <c r="A113" s="261" t="s">
        <v>424</v>
      </c>
      <c r="B113" s="260"/>
      <c r="C113" s="145">
        <v>4500000</v>
      </c>
      <c r="D113" s="115"/>
      <c r="E113" s="145">
        <v>4500000</v>
      </c>
      <c r="F113" s="116"/>
    </row>
    <row r="114" spans="1:6" ht="15">
      <c r="A114" s="256" t="s">
        <v>377</v>
      </c>
      <c r="B114" s="135"/>
      <c r="C114" s="145"/>
      <c r="D114" s="115"/>
      <c r="E114" s="145"/>
      <c r="F114" s="116"/>
    </row>
    <row r="115" spans="1:6">
      <c r="A115" s="150" t="s">
        <v>218</v>
      </c>
      <c r="B115" s="150"/>
      <c r="C115" s="160">
        <f>SUM(C112:C114)</f>
        <v>9500000</v>
      </c>
      <c r="D115" s="160">
        <f>SUM(D112:D114)</f>
        <v>0</v>
      </c>
      <c r="E115" s="160">
        <f>SUM(E112:E114)</f>
        <v>9500000</v>
      </c>
      <c r="F115" s="116"/>
    </row>
    <row r="116" spans="1:6">
      <c r="A116" s="150"/>
      <c r="B116" s="150"/>
      <c r="C116" s="160"/>
      <c r="D116" s="160"/>
      <c r="E116" s="160"/>
      <c r="F116" s="116"/>
    </row>
    <row r="117" spans="1:6" ht="15.75" thickBot="1">
      <c r="A117" s="358" t="s">
        <v>427</v>
      </c>
      <c r="B117" s="358"/>
      <c r="C117" s="358"/>
      <c r="D117" s="115"/>
      <c r="E117" s="115"/>
      <c r="F117" s="116"/>
    </row>
    <row r="118" spans="1:6" ht="26.25" thickBot="1">
      <c r="A118" s="167" t="s">
        <v>242</v>
      </c>
      <c r="B118" s="168" t="s">
        <v>246</v>
      </c>
      <c r="C118" s="168" t="s">
        <v>245</v>
      </c>
      <c r="D118" s="168" t="s">
        <v>244</v>
      </c>
      <c r="E118" s="168" t="s">
        <v>410</v>
      </c>
      <c r="F118" s="169" t="s">
        <v>243</v>
      </c>
    </row>
    <row r="119" spans="1:6" ht="13.5" thickBot="1">
      <c r="A119" s="170" t="s">
        <v>425</v>
      </c>
      <c r="B119" s="171"/>
      <c r="C119" s="171"/>
      <c r="D119" s="171"/>
      <c r="E119" s="171"/>
      <c r="F119" s="172"/>
    </row>
    <row r="120" spans="1:6" ht="13.5" thickBot="1">
      <c r="A120" s="251" t="s">
        <v>230</v>
      </c>
      <c r="B120" s="252"/>
      <c r="C120" s="262">
        <v>1016132536</v>
      </c>
      <c r="D120" s="253">
        <v>0</v>
      </c>
      <c r="E120" s="174">
        <v>3390000000</v>
      </c>
      <c r="F120" s="174">
        <v>0</v>
      </c>
    </row>
    <row r="121" spans="1:6">
      <c r="A121" s="254" t="s">
        <v>419</v>
      </c>
      <c r="B121" s="176">
        <v>0</v>
      </c>
      <c r="C121" s="176"/>
      <c r="D121" s="177">
        <v>0</v>
      </c>
      <c r="E121" s="177"/>
      <c r="F121" s="177">
        <v>0</v>
      </c>
    </row>
    <row r="122" spans="1:6">
      <c r="A122" s="175" t="s">
        <v>252</v>
      </c>
      <c r="B122" s="178">
        <v>0</v>
      </c>
      <c r="C122" s="179">
        <v>0</v>
      </c>
      <c r="D122" s="179">
        <v>0</v>
      </c>
      <c r="E122" s="179">
        <v>0</v>
      </c>
      <c r="F122" s="179">
        <v>0</v>
      </c>
    </row>
    <row r="123" spans="1:6">
      <c r="A123" s="175" t="s">
        <v>239</v>
      </c>
      <c r="B123" s="178">
        <v>0</v>
      </c>
      <c r="C123" s="179">
        <v>0</v>
      </c>
      <c r="D123" s="179">
        <v>0</v>
      </c>
      <c r="E123" s="179">
        <v>0</v>
      </c>
      <c r="F123" s="179">
        <v>0</v>
      </c>
    </row>
    <row r="124" spans="1:6">
      <c r="A124" s="175" t="s">
        <v>238</v>
      </c>
      <c r="B124" s="178">
        <v>0</v>
      </c>
      <c r="C124" s="179">
        <v>0</v>
      </c>
      <c r="D124" s="179">
        <v>0</v>
      </c>
      <c r="E124" s="179">
        <v>0</v>
      </c>
      <c r="F124" s="179">
        <v>0</v>
      </c>
    </row>
    <row r="125" spans="1:6" ht="13.5" thickBot="1">
      <c r="A125" s="173" t="s">
        <v>237</v>
      </c>
      <c r="B125" s="180">
        <v>0</v>
      </c>
      <c r="C125" s="181">
        <v>0</v>
      </c>
      <c r="D125" s="181">
        <v>0</v>
      </c>
      <c r="E125" s="181">
        <v>0</v>
      </c>
      <c r="F125" s="181">
        <v>0</v>
      </c>
    </row>
    <row r="126" spans="1:6" ht="13.5" thickBot="1">
      <c r="A126" s="173" t="s">
        <v>227</v>
      </c>
      <c r="B126" s="174">
        <f t="shared" ref="B126" si="0">+B120+B121+B122+B123-B124-B125</f>
        <v>0</v>
      </c>
      <c r="C126" s="174">
        <f>+C120+C121+C122+C123-C124-C125</f>
        <v>1016132536</v>
      </c>
      <c r="D126" s="174">
        <f t="shared" ref="D126:F126" si="1">+D120+D121+D122+D123-D124-D125</f>
        <v>0</v>
      </c>
      <c r="E126" s="174">
        <f t="shared" si="1"/>
        <v>3390000000</v>
      </c>
      <c r="F126" s="174">
        <f t="shared" si="1"/>
        <v>0</v>
      </c>
    </row>
    <row r="127" spans="1:6" ht="13.5" thickBot="1">
      <c r="A127" s="170" t="s">
        <v>240</v>
      </c>
      <c r="B127" s="171"/>
      <c r="C127" s="174"/>
      <c r="D127" s="171"/>
      <c r="E127" s="171"/>
      <c r="F127" s="172"/>
    </row>
    <row r="128" spans="1:6" ht="13.5" thickBot="1">
      <c r="A128" s="173" t="s">
        <v>230</v>
      </c>
      <c r="B128" s="171"/>
      <c r="C128" s="262">
        <v>322939696</v>
      </c>
      <c r="D128" s="182">
        <v>0</v>
      </c>
      <c r="E128" s="258">
        <v>519231005</v>
      </c>
      <c r="F128" s="183"/>
    </row>
    <row r="129" spans="1:6">
      <c r="A129" s="254" t="s">
        <v>420</v>
      </c>
      <c r="B129" s="184">
        <v>0</v>
      </c>
      <c r="C129" s="176">
        <v>44630298</v>
      </c>
      <c r="D129" s="176">
        <v>0</v>
      </c>
      <c r="E129" s="177">
        <v>169500000</v>
      </c>
      <c r="F129" s="177">
        <v>0</v>
      </c>
    </row>
    <row r="130" spans="1:6">
      <c r="A130" s="175" t="s">
        <v>239</v>
      </c>
      <c r="B130" s="184">
        <v>0</v>
      </c>
      <c r="C130" s="178">
        <v>0</v>
      </c>
      <c r="D130" s="179">
        <v>0</v>
      </c>
      <c r="E130" s="179">
        <v>0</v>
      </c>
      <c r="F130" s="179">
        <v>0</v>
      </c>
    </row>
    <row r="131" spans="1:6">
      <c r="A131" s="175" t="s">
        <v>238</v>
      </c>
      <c r="B131" s="185">
        <v>0</v>
      </c>
      <c r="C131" s="185">
        <v>0</v>
      </c>
      <c r="D131" s="185">
        <v>0</v>
      </c>
      <c r="E131" s="185">
        <v>0</v>
      </c>
      <c r="F131" s="185">
        <v>0</v>
      </c>
    </row>
    <row r="132" spans="1:6" ht="13.5" thickBot="1">
      <c r="A132" s="175" t="s">
        <v>237</v>
      </c>
      <c r="B132" s="186">
        <v>0</v>
      </c>
      <c r="C132" s="185">
        <v>0</v>
      </c>
      <c r="D132" s="185">
        <v>0</v>
      </c>
      <c r="E132" s="185">
        <v>0</v>
      </c>
      <c r="F132" s="185">
        <v>0</v>
      </c>
    </row>
    <row r="133" spans="1:6" ht="13.5" thickBot="1">
      <c r="A133" s="250" t="s">
        <v>227</v>
      </c>
      <c r="B133" s="188">
        <f t="shared" ref="B133" si="2">+B128+B129+B130-B131-B132</f>
        <v>0</v>
      </c>
      <c r="C133" s="188">
        <f>+C128+C129+C130-C131-C132</f>
        <v>367569994</v>
      </c>
      <c r="D133" s="188">
        <f t="shared" ref="D133:F133" si="3">+D128+D129+D130-D131-D132</f>
        <v>0</v>
      </c>
      <c r="E133" s="188">
        <f t="shared" si="3"/>
        <v>688731005</v>
      </c>
      <c r="F133" s="188">
        <f t="shared" si="3"/>
        <v>0</v>
      </c>
    </row>
    <row r="134" spans="1:6" ht="13.5" thickBot="1">
      <c r="A134" s="189" t="s">
        <v>426</v>
      </c>
      <c r="B134" s="182"/>
      <c r="C134" s="190">
        <v>0</v>
      </c>
      <c r="D134" s="171"/>
      <c r="E134" s="171"/>
      <c r="F134" s="172">
        <v>0</v>
      </c>
    </row>
    <row r="135" spans="1:6" ht="13.5" thickBot="1">
      <c r="A135" s="255" t="s">
        <v>421</v>
      </c>
      <c r="B135" s="191">
        <f>B120-B128</f>
        <v>0</v>
      </c>
      <c r="C135" s="191">
        <f>C120-C128</f>
        <v>693192840</v>
      </c>
      <c r="D135" s="191">
        <f t="shared" ref="D135:F135" si="4">D120-D128</f>
        <v>0</v>
      </c>
      <c r="E135" s="191">
        <f>E120-E128</f>
        <v>2870768995</v>
      </c>
      <c r="F135" s="191">
        <f t="shared" si="4"/>
        <v>0</v>
      </c>
    </row>
    <row r="136" spans="1:6" ht="13.5" thickBot="1">
      <c r="A136" s="249" t="s">
        <v>422</v>
      </c>
      <c r="B136" s="192">
        <f>+B126-B133</f>
        <v>0</v>
      </c>
      <c r="C136" s="192">
        <f>+C126-C133</f>
        <v>648562542</v>
      </c>
      <c r="D136" s="192">
        <f t="shared" ref="D136:F136" si="5">+D126-D133</f>
        <v>0</v>
      </c>
      <c r="E136" s="192">
        <f>+E126-E133</f>
        <v>2701268995</v>
      </c>
      <c r="F136" s="192">
        <f t="shared" si="5"/>
        <v>0</v>
      </c>
    </row>
    <row r="137" spans="1:6" ht="15" hidden="1">
      <c r="A137" s="193" t="s">
        <v>251</v>
      </c>
      <c r="B137" s="115"/>
      <c r="C137" s="115"/>
      <c r="D137" s="115"/>
      <c r="E137" s="115"/>
      <c r="F137" s="116"/>
    </row>
    <row r="138" spans="1:6" ht="15" hidden="1">
      <c r="A138" s="193" t="s">
        <v>250</v>
      </c>
      <c r="B138" s="115"/>
      <c r="C138" s="115"/>
      <c r="D138" s="115"/>
      <c r="E138" s="115"/>
      <c r="F138" s="116"/>
    </row>
    <row r="139" spans="1:6" ht="15" hidden="1">
      <c r="A139" s="193" t="s">
        <v>249</v>
      </c>
      <c r="B139" s="115"/>
      <c r="C139" s="115"/>
      <c r="D139" s="115"/>
      <c r="E139" s="115"/>
      <c r="F139" s="116"/>
    </row>
    <row r="140" spans="1:6" ht="15" hidden="1">
      <c r="A140" s="193" t="s">
        <v>248</v>
      </c>
      <c r="B140" s="115"/>
      <c r="C140" s="115"/>
      <c r="D140" s="115"/>
      <c r="E140" s="115"/>
      <c r="F140" s="116"/>
    </row>
    <row r="141" spans="1:6" ht="15" hidden="1">
      <c r="A141" s="193" t="s">
        <v>247</v>
      </c>
      <c r="B141" s="115"/>
      <c r="C141" s="115"/>
      <c r="D141" s="115"/>
      <c r="E141" s="115"/>
      <c r="F141" s="116"/>
    </row>
    <row r="142" spans="1:6" ht="15" hidden="1">
      <c r="A142" s="193"/>
      <c r="B142" s="115"/>
      <c r="C142" s="115"/>
      <c r="D142" s="115"/>
      <c r="E142" s="115"/>
      <c r="F142" s="116"/>
    </row>
    <row r="143" spans="1:6" ht="15" hidden="1">
      <c r="A143" s="136" t="s">
        <v>341</v>
      </c>
      <c r="B143" s="115"/>
      <c r="C143" s="115"/>
      <c r="D143" s="115"/>
      <c r="E143" s="115"/>
      <c r="F143" s="116"/>
    </row>
    <row r="144" spans="1:6" ht="13.5" hidden="1" thickBot="1">
      <c r="A144" s="187"/>
      <c r="B144" s="194" t="s">
        <v>231</v>
      </c>
      <c r="C144" s="194" t="s">
        <v>230</v>
      </c>
      <c r="D144" s="194" t="s">
        <v>229</v>
      </c>
      <c r="E144" s="194" t="s">
        <v>228</v>
      </c>
      <c r="F144" s="195" t="s">
        <v>227</v>
      </c>
    </row>
    <row r="145" spans="1:6" hidden="1">
      <c r="A145" s="196" t="s">
        <v>346</v>
      </c>
      <c r="B145" s="197">
        <v>0</v>
      </c>
      <c r="C145" s="198">
        <v>0</v>
      </c>
      <c r="D145" s="197">
        <v>0</v>
      </c>
      <c r="E145" s="198">
        <v>0</v>
      </c>
      <c r="F145" s="198">
        <v>0</v>
      </c>
    </row>
    <row r="146" spans="1:6" ht="15" hidden="1" customHeight="1">
      <c r="A146" s="199" t="s">
        <v>331</v>
      </c>
      <c r="B146" s="200"/>
      <c r="C146" s="201">
        <f>C147</f>
        <v>2000000000</v>
      </c>
      <c r="D146" s="202">
        <f>D147</f>
        <v>250000000</v>
      </c>
      <c r="E146" s="201"/>
      <c r="F146" s="201">
        <f>SUM(F147:F148)</f>
        <v>900000000</v>
      </c>
    </row>
    <row r="147" spans="1:6" hidden="1">
      <c r="A147" s="203" t="s">
        <v>333</v>
      </c>
      <c r="B147" s="204">
        <v>0</v>
      </c>
      <c r="C147" s="205">
        <v>2000000000</v>
      </c>
      <c r="D147" s="206">
        <v>250000000</v>
      </c>
      <c r="E147" s="205">
        <v>2000000000</v>
      </c>
      <c r="F147" s="205">
        <f>C147+D147-E147</f>
        <v>250000000</v>
      </c>
    </row>
    <row r="148" spans="1:6" ht="15" hidden="1">
      <c r="A148" s="196" t="s">
        <v>344</v>
      </c>
      <c r="B148" s="207"/>
      <c r="C148" s="208"/>
      <c r="D148" s="209">
        <v>650000000</v>
      </c>
      <c r="E148" s="198"/>
      <c r="F148" s="205">
        <f>C148+D148-E148</f>
        <v>650000000</v>
      </c>
    </row>
    <row r="149" spans="1:6" hidden="1">
      <c r="A149" s="199" t="s">
        <v>330</v>
      </c>
      <c r="B149" s="201">
        <v>0</v>
      </c>
      <c r="C149" s="201">
        <v>0</v>
      </c>
      <c r="D149" s="201">
        <v>0</v>
      </c>
      <c r="E149" s="201">
        <v>0</v>
      </c>
      <c r="F149" s="201">
        <v>0</v>
      </c>
    </row>
    <row r="150" spans="1:6" ht="13.5" hidden="1" thickBot="1">
      <c r="A150" s="210" t="s">
        <v>218</v>
      </c>
      <c r="B150" s="211">
        <v>0</v>
      </c>
      <c r="C150" s="195">
        <f t="shared" ref="C150:E150" si="6">C145+C146+C149</f>
        <v>2000000000</v>
      </c>
      <c r="D150" s="195">
        <f t="shared" si="6"/>
        <v>250000000</v>
      </c>
      <c r="E150" s="195">
        <f t="shared" si="6"/>
        <v>0</v>
      </c>
      <c r="F150" s="195">
        <f>F145+F146+F149</f>
        <v>900000000</v>
      </c>
    </row>
    <row r="151" spans="1:6" ht="15">
      <c r="A151" s="136"/>
      <c r="B151" s="115"/>
      <c r="C151" s="115"/>
      <c r="D151" s="115"/>
      <c r="E151" s="115"/>
      <c r="F151" s="116"/>
    </row>
    <row r="152" spans="1:6">
      <c r="A152" s="135" t="s">
        <v>359</v>
      </c>
      <c r="B152" s="135"/>
      <c r="C152" s="242">
        <f>$C$75</f>
        <v>45016</v>
      </c>
      <c r="D152" s="159"/>
      <c r="E152" s="242">
        <f>$E$75</f>
        <v>44926</v>
      </c>
    </row>
    <row r="153" spans="1:6" ht="15" hidden="1">
      <c r="A153" s="212" t="s">
        <v>234</v>
      </c>
      <c r="B153" s="115"/>
      <c r="C153" s="145">
        <v>0</v>
      </c>
      <c r="E153" s="145">
        <v>0</v>
      </c>
    </row>
    <row r="154" spans="1:6" ht="15">
      <c r="A154" s="212" t="s">
        <v>233</v>
      </c>
      <c r="B154" s="115"/>
      <c r="C154" s="146"/>
      <c r="E154" s="146">
        <v>96132439</v>
      </c>
    </row>
    <row r="155" spans="1:6" ht="15">
      <c r="A155" s="229" t="s">
        <v>375</v>
      </c>
      <c r="B155" s="115"/>
      <c r="C155" s="146"/>
      <c r="E155" s="146"/>
    </row>
    <row r="156" spans="1:6" ht="15">
      <c r="A156" s="135" t="s">
        <v>232</v>
      </c>
      <c r="B156" s="147"/>
      <c r="C156" s="146">
        <f>123572526+1516151</f>
        <v>125088677</v>
      </c>
      <c r="E156" s="146">
        <v>119298409</v>
      </c>
    </row>
    <row r="157" spans="1:6" ht="15">
      <c r="A157" s="150" t="s">
        <v>218</v>
      </c>
      <c r="B157" s="115"/>
      <c r="C157" s="160">
        <f>SUM(C153:C156)</f>
        <v>125088677</v>
      </c>
      <c r="E157" s="160">
        <f>SUM(E153:E156)</f>
        <v>215430848</v>
      </c>
    </row>
    <row r="158" spans="1:6" ht="15">
      <c r="A158" s="150"/>
      <c r="B158" s="115"/>
      <c r="C158" s="115"/>
      <c r="D158" s="115"/>
      <c r="E158" s="160"/>
      <c r="F158" s="160"/>
    </row>
    <row r="159" spans="1:6" ht="15">
      <c r="A159" s="118" t="s">
        <v>226</v>
      </c>
      <c r="B159" s="115"/>
      <c r="C159" s="115"/>
      <c r="D159" s="115"/>
      <c r="E159" s="115"/>
      <c r="F159" s="115"/>
    </row>
    <row r="160" spans="1:6" ht="15">
      <c r="A160" s="141" t="s">
        <v>225</v>
      </c>
      <c r="B160" s="115"/>
      <c r="C160" s="115"/>
      <c r="D160" s="115"/>
      <c r="E160" s="115"/>
      <c r="F160" s="115"/>
    </row>
    <row r="161" spans="1:5" ht="25.5">
      <c r="A161" s="370" t="s">
        <v>360</v>
      </c>
      <c r="B161" s="358"/>
      <c r="C161" s="150" t="s">
        <v>436</v>
      </c>
      <c r="D161" s="240"/>
      <c r="E161" s="150" t="s">
        <v>435</v>
      </c>
    </row>
    <row r="162" spans="1:5" ht="15" customHeight="1">
      <c r="A162" s="244" t="s">
        <v>411</v>
      </c>
      <c r="B162" s="135"/>
      <c r="C162" s="145">
        <v>834851870</v>
      </c>
      <c r="E162" s="145">
        <v>857068571</v>
      </c>
    </row>
    <row r="163" spans="1:5" ht="20.100000000000001" customHeight="1">
      <c r="A163" s="135" t="s">
        <v>224</v>
      </c>
      <c r="B163" s="135"/>
      <c r="C163" s="145">
        <v>1316328697</v>
      </c>
      <c r="E163" s="145">
        <v>1172508335</v>
      </c>
    </row>
    <row r="164" spans="1:5" ht="20.25" hidden="1" customHeight="1">
      <c r="A164" s="231" t="s">
        <v>223</v>
      </c>
      <c r="B164" s="231"/>
      <c r="C164" s="145"/>
      <c r="E164" s="145"/>
    </row>
    <row r="165" spans="1:5" ht="15" hidden="1" customHeight="1">
      <c r="A165" s="234" t="s">
        <v>381</v>
      </c>
      <c r="B165" s="135"/>
      <c r="C165" s="145"/>
      <c r="E165" s="145"/>
    </row>
    <row r="166" spans="1:5">
      <c r="A166" s="150" t="s">
        <v>218</v>
      </c>
      <c r="B166" s="135"/>
      <c r="C166" s="151">
        <f>SUM(C161:C165)</f>
        <v>2151180567</v>
      </c>
      <c r="E166" s="151">
        <f>SUM(E161:E165)</f>
        <v>2029576906</v>
      </c>
    </row>
    <row r="167" spans="1:5">
      <c r="A167" s="150"/>
      <c r="B167" s="135"/>
      <c r="C167" s="151"/>
      <c r="E167" s="151"/>
    </row>
    <row r="168" spans="1:5" ht="25.5">
      <c r="A168" s="135" t="s">
        <v>361</v>
      </c>
      <c r="B168" s="135"/>
      <c r="C168" s="150" t="str">
        <f>C161</f>
        <v>Từ 01/01/2023 tới 31/03/2023</v>
      </c>
      <c r="D168" s="29"/>
      <c r="E168" s="150" t="str">
        <f>E161</f>
        <v>Từ 01/10/2022 tới 31/12/2022</v>
      </c>
    </row>
    <row r="169" spans="1:5">
      <c r="A169" s="135" t="s">
        <v>220</v>
      </c>
      <c r="B169" s="135"/>
      <c r="C169" s="145">
        <v>311948680</v>
      </c>
      <c r="E169" s="145">
        <v>162715942</v>
      </c>
    </row>
    <row r="170" spans="1:5">
      <c r="A170" s="270" t="s">
        <v>412</v>
      </c>
      <c r="B170" s="269"/>
      <c r="C170" s="145">
        <v>26630138</v>
      </c>
      <c r="E170" s="145">
        <v>91084885</v>
      </c>
    </row>
    <row r="171" spans="1:5">
      <c r="A171" s="270" t="s">
        <v>430</v>
      </c>
      <c r="B171" s="243"/>
      <c r="C171" s="145"/>
      <c r="E171" s="145">
        <v>101678084</v>
      </c>
    </row>
    <row r="172" spans="1:5">
      <c r="A172" s="150" t="s">
        <v>218</v>
      </c>
      <c r="B172" s="150"/>
      <c r="C172" s="160">
        <f>SUM(C169:C171)</f>
        <v>338578818</v>
      </c>
      <c r="E172" s="160">
        <f>SUM(E169:E171)</f>
        <v>355478911</v>
      </c>
    </row>
    <row r="173" spans="1:5">
      <c r="A173" s="150"/>
      <c r="B173" s="135"/>
      <c r="C173" s="151"/>
      <c r="E173" s="151"/>
    </row>
    <row r="174" spans="1:5" ht="25.5">
      <c r="A174" s="135" t="s">
        <v>362</v>
      </c>
      <c r="B174" s="135"/>
      <c r="C174" s="160" t="str">
        <f>C168</f>
        <v>Từ 01/01/2023 tới 31/03/2023</v>
      </c>
      <c r="D174" s="29"/>
      <c r="E174" s="160" t="str">
        <f>E168</f>
        <v>Từ 01/10/2022 tới 31/12/2022</v>
      </c>
    </row>
    <row r="175" spans="1:5">
      <c r="A175" s="236" t="s">
        <v>382</v>
      </c>
      <c r="B175" s="235"/>
      <c r="C175" s="241">
        <v>34824</v>
      </c>
      <c r="E175" s="241"/>
    </row>
    <row r="176" spans="1:5">
      <c r="A176" s="135" t="s">
        <v>342</v>
      </c>
      <c r="B176" s="135"/>
      <c r="C176" s="145">
        <v>1392820407</v>
      </c>
      <c r="E176" s="145">
        <v>1269499998</v>
      </c>
    </row>
    <row r="177" spans="1:6">
      <c r="A177" s="135" t="s">
        <v>343</v>
      </c>
      <c r="B177" s="135"/>
      <c r="C177" s="113">
        <v>28000386</v>
      </c>
      <c r="E177" s="113">
        <v>27554061</v>
      </c>
    </row>
    <row r="178" spans="1:6">
      <c r="A178" s="244" t="s">
        <v>413</v>
      </c>
      <c r="B178" s="243"/>
      <c r="C178" s="113">
        <v>214130298</v>
      </c>
      <c r="E178" s="113">
        <v>214130298</v>
      </c>
    </row>
    <row r="179" spans="1:6">
      <c r="A179" s="311" t="s">
        <v>437</v>
      </c>
      <c r="B179" s="135"/>
      <c r="C179" s="312">
        <v>310810500</v>
      </c>
      <c r="E179" s="312">
        <v>310810500</v>
      </c>
    </row>
    <row r="180" spans="1:6" hidden="1">
      <c r="A180" s="162" t="s">
        <v>334</v>
      </c>
      <c r="B180" s="135"/>
      <c r="C180" s="145"/>
      <c r="E180" s="145"/>
    </row>
    <row r="181" spans="1:6">
      <c r="A181" s="311" t="s">
        <v>438</v>
      </c>
      <c r="B181" s="260"/>
      <c r="C181" s="145"/>
      <c r="E181" s="145">
        <v>33392623</v>
      </c>
    </row>
    <row r="182" spans="1:6">
      <c r="A182" s="311" t="s">
        <v>439</v>
      </c>
      <c r="B182" s="135"/>
      <c r="C182" s="145">
        <v>92329004</v>
      </c>
      <c r="E182" s="145">
        <v>176109000</v>
      </c>
    </row>
    <row r="183" spans="1:6">
      <c r="A183" s="162" t="s">
        <v>222</v>
      </c>
      <c r="B183" s="135"/>
      <c r="C183" s="145">
        <v>4000000</v>
      </c>
      <c r="E183" s="145"/>
    </row>
    <row r="184" spans="1:6">
      <c r="A184" s="162" t="s">
        <v>221</v>
      </c>
      <c r="B184" s="135"/>
      <c r="C184" s="145">
        <v>65474939</v>
      </c>
      <c r="E184" s="145">
        <f>53114391+6376588</f>
        <v>59490979</v>
      </c>
    </row>
    <row r="185" spans="1:6" hidden="1">
      <c r="A185" s="238" t="s">
        <v>406</v>
      </c>
      <c r="B185" s="237"/>
      <c r="C185" s="145"/>
      <c r="E185" s="145"/>
    </row>
    <row r="186" spans="1:6">
      <c r="A186" s="150" t="s">
        <v>218</v>
      </c>
      <c r="B186" s="135"/>
      <c r="C186" s="151">
        <f>SUBTOTAL(9,C175:C184)</f>
        <v>2107600358</v>
      </c>
      <c r="E186" s="151">
        <f>SUBTOTAL(9,E175:E185)</f>
        <v>2090987459</v>
      </c>
    </row>
    <row r="187" spans="1:6" ht="15">
      <c r="A187" s="115"/>
      <c r="B187" s="115"/>
      <c r="C187" s="115"/>
      <c r="D187" s="115"/>
      <c r="E187" s="115"/>
      <c r="F187" s="115"/>
    </row>
    <row r="188" spans="1:6" ht="15.6" customHeight="1">
      <c r="A188" s="213"/>
      <c r="B188" s="214"/>
      <c r="C188" s="214"/>
      <c r="D188" s="369" t="s">
        <v>431</v>
      </c>
      <c r="E188" s="369"/>
      <c r="F188" s="369"/>
    </row>
    <row r="189" spans="1:6" ht="15.75">
      <c r="A189" s="215" t="s">
        <v>217</v>
      </c>
      <c r="B189" s="371" t="s">
        <v>216</v>
      </c>
      <c r="C189" s="371"/>
      <c r="D189" s="371"/>
      <c r="E189" s="372" t="s">
        <v>310</v>
      </c>
      <c r="F189" s="372"/>
    </row>
    <row r="190" spans="1:6" ht="15.75">
      <c r="A190" s="216" t="s">
        <v>215</v>
      </c>
      <c r="B190" s="367" t="s">
        <v>215</v>
      </c>
      <c r="C190" s="367"/>
      <c r="D190" s="367"/>
      <c r="E190" s="368" t="s">
        <v>364</v>
      </c>
      <c r="F190" s="368"/>
    </row>
    <row r="191" spans="1:6" ht="15.75">
      <c r="A191" s="214"/>
      <c r="B191" s="214"/>
      <c r="C191" s="214"/>
      <c r="D191" s="216"/>
      <c r="E191" s="216"/>
      <c r="F191" s="217"/>
    </row>
    <row r="192" spans="1:6" ht="38.25" customHeight="1">
      <c r="A192" s="216"/>
      <c r="B192" s="214"/>
      <c r="C192" s="216"/>
      <c r="D192" s="214"/>
      <c r="E192" s="216"/>
      <c r="F192" s="217"/>
    </row>
    <row r="193" spans="1:6" ht="26.25" customHeight="1">
      <c r="A193" s="216"/>
      <c r="B193" s="214"/>
      <c r="C193" s="216"/>
      <c r="D193" s="214"/>
      <c r="E193" s="216"/>
      <c r="F193" s="217"/>
    </row>
    <row r="194" spans="1:6" ht="37.5" customHeight="1">
      <c r="A194" s="216"/>
      <c r="B194" s="214"/>
      <c r="C194" s="214"/>
      <c r="D194" s="219"/>
      <c r="E194" s="219"/>
      <c r="F194" s="217"/>
    </row>
    <row r="195" spans="1:6" ht="15">
      <c r="A195" s="218"/>
      <c r="B195" s="115"/>
      <c r="C195" s="115"/>
      <c r="D195" s="115"/>
      <c r="E195" s="115"/>
      <c r="F195" s="116"/>
    </row>
    <row r="196" spans="1:6" ht="15">
      <c r="A196" s="220"/>
      <c r="B196" s="115"/>
      <c r="C196" s="115"/>
      <c r="D196" s="115"/>
      <c r="E196" s="115"/>
      <c r="F196" s="116"/>
    </row>
    <row r="197" spans="1:6" ht="15">
      <c r="A197" s="193"/>
      <c r="B197" s="115"/>
      <c r="C197" s="115"/>
      <c r="D197" s="115"/>
      <c r="E197" s="115"/>
      <c r="F197" s="116"/>
    </row>
    <row r="198" spans="1:6" ht="15">
      <c r="A198" s="193"/>
      <c r="B198" s="115"/>
      <c r="C198" s="115"/>
      <c r="D198" s="115"/>
      <c r="E198" s="115"/>
      <c r="F198" s="116"/>
    </row>
    <row r="199" spans="1:6" ht="15">
      <c r="A199" s="193"/>
      <c r="B199" s="115"/>
      <c r="C199" s="115"/>
      <c r="D199" s="115"/>
      <c r="E199" s="115"/>
      <c r="F199" s="116"/>
    </row>
    <row r="200" spans="1:6" ht="15">
      <c r="A200" s="115"/>
      <c r="B200" s="115"/>
      <c r="C200" s="115"/>
      <c r="D200" s="115"/>
      <c r="E200" s="115"/>
      <c r="F200" s="116"/>
    </row>
  </sheetData>
  <mergeCells count="56">
    <mergeCell ref="B29:C29"/>
    <mergeCell ref="A98:B98"/>
    <mergeCell ref="A117:C117"/>
    <mergeCell ref="B189:D189"/>
    <mergeCell ref="E189:F189"/>
    <mergeCell ref="A49:F49"/>
    <mergeCell ref="A44:F44"/>
    <mergeCell ref="A45:F45"/>
    <mergeCell ref="A46:F46"/>
    <mergeCell ref="A47:F47"/>
    <mergeCell ref="A48:F48"/>
    <mergeCell ref="A91:B91"/>
    <mergeCell ref="A80:A81"/>
    <mergeCell ref="A50:F50"/>
    <mergeCell ref="A54:F54"/>
    <mergeCell ref="A36:F36"/>
    <mergeCell ref="A41:F41"/>
    <mergeCell ref="A42:F42"/>
    <mergeCell ref="B190:D190"/>
    <mergeCell ref="E190:F190"/>
    <mergeCell ref="D188:F188"/>
    <mergeCell ref="A161:B161"/>
    <mergeCell ref="A95:B95"/>
    <mergeCell ref="A94:B94"/>
    <mergeCell ref="A12:F12"/>
    <mergeCell ref="A92:B92"/>
    <mergeCell ref="A93:B93"/>
    <mergeCell ref="A55:F55"/>
    <mergeCell ref="A56:F56"/>
    <mergeCell ref="A57:F57"/>
    <mergeCell ref="A58:F58"/>
    <mergeCell ref="A59:F59"/>
    <mergeCell ref="A71:F71"/>
    <mergeCell ref="B80:C80"/>
    <mergeCell ref="D80:E80"/>
    <mergeCell ref="B27:C27"/>
    <mergeCell ref="A13:F13"/>
    <mergeCell ref="B22:C22"/>
    <mergeCell ref="B24:C24"/>
    <mergeCell ref="B28:C28"/>
    <mergeCell ref="A5:F5"/>
    <mergeCell ref="A1:D1"/>
    <mergeCell ref="E1:F1"/>
    <mergeCell ref="A2:D2"/>
    <mergeCell ref="E2:F2"/>
    <mergeCell ref="A3:D3"/>
    <mergeCell ref="A6:F6"/>
    <mergeCell ref="A8:F8"/>
    <mergeCell ref="A9:F9"/>
    <mergeCell ref="A10:F10"/>
    <mergeCell ref="A11:F11"/>
    <mergeCell ref="A14:F14"/>
    <mergeCell ref="B20:C20"/>
    <mergeCell ref="B21:C21"/>
    <mergeCell ref="B26:C26"/>
    <mergeCell ref="B23:C23"/>
  </mergeCells>
  <pageMargins left="0.5" right="0.25" top="0.75" bottom="0.75" header="0.3" footer="0.3"/>
  <pageSetup paperSize="9" scale="80" fitToHeight="0" orientation="portrait" r:id="rId1"/>
  <rowBreaks count="3" manualBreakCount="3">
    <brk id="52" max="5" man="1"/>
    <brk id="104" max="5" man="1"/>
    <brk id="173" max="5" man="1"/>
  </rowBreak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y4JYvHhq/M/rURSSOYyEBDZ86yA=</DigestValue>
    </Reference>
    <Reference URI="#idOfficeObject" Type="http://www.w3.org/2000/09/xmldsig#Object">
      <DigestMethod Algorithm="http://www.w3.org/2000/09/xmldsig#sha1"/>
      <DigestValue>Qo93SP8w1p2Fr832u39s9+AFBQ8=</DigestValue>
    </Reference>
  </SignedInfo>
  <SignatureValue>
    JAFmXoW5z8qZuZ//TnGOY/Fm/ixoOj30vgTRdGfQeDAEpg9EA/L3BrrRwjXMPu8WdjeWMSbK
    POhQVUcBEl3pGZR+UDFs00oFdSbY6AvKTkWh3hdtSPJY4sQzvCxlGciXCvodUOC9C7yshzK8
    /Yqe+i5D7gHZEddM3vYZqCjbpTE=
  </SignatureValue>
  <KeyInfo>
    <KeyValue>
      <RSAKeyValue>
        <Modulus>
            nNNylyQ0M4VlXqoFlrZZzowSFXkkOPKIicVocG7k69OZVMKuc8/1g8DY2Li8XOvwpZN89MY+
            AHGC/ctSVZhGEH1ccBfT/GdK1m2c/P+utcTDdT8AfSzfH5709O13hALF/CyGjxgw5jFpQ5ko
            ES1Bqrw/CexSzN5hrX8FNfQjQKs=
          </Modulus>
        <Exponent>AQAB</Exponent>
      </RSAKeyValue>
    </KeyValue>
    <X509Data>
      <X509Certificate>
          MIIEIjCCAwqgAwIBAgIQVAM/XkglZsUBGbNa5mSdazANBgkqhkiG9w0BAQUFADBJMQswCQYD
          VQQGEwJWTjEOMAwGA1UEBxMFSGFub2kxGTAXBgNVBAoTEEJrYXYgQ29ycG9yYXRpb24xDzAN
          BgNVBAMTBkJrYXZDQTAeFw0yMTA0MjMwMzM3MjRaFw0yNDA1MTAwODAzMDdaMHcxHjAcBgoJ
          kiaJk/IsZAEBDA5NU1Q6MDEwMjk3MDY5NTE0MDIGA1UEAwwrQ8OUTkcgVFkgQ+G7lCBQSOG6
          pk4gUVXhuqJOIEzDnSBRVeG7uCBBTUJFUjESMBAGA1UECAwJSMOgIE7hu5lpMQswCQYDVQQG
          EwJWTjCBnzANBgkqhkiG9w0BAQEFAAOBjQAwgYkCgYEAnNNylyQ0M4VlXqoFlrZZzowSFXkk
          OPKIicVocG7k69OZVMKuc8/1g8DY2Li8XOvwpZN89MY+AHGC/ctSVZhGEH1ccBfT/GdK1m2c
          /P+utcTDdT8AfSzfH5709O13hALF/CyGjxgw5jFpQ5koES1Bqrw/CexSzN5hrX8FNfQjQKsC
          AwEAAaOCAVowggFWMDEGCCsGAQUFBwEBBCUwIzAhBggrBgEFBQcwAYYVaHR0cDovL29jc3Au
          YmthdmNhLnZuMB0GA1UdDgQWBBQ1FK3TPgen6z+HB8D2kYc3vIAZMjAMBgNVHRMBAf8EAjAA
          MB8GA1UdIwQYMBaAFB6wD0iX39DDZ6dGhDtYO4gNU5SGMH8GA1UdHwR4MHYwdKAjoCGGH2h0
          dHA6Ly9jcmwuYmthdmNhLnZuL0JrYXZDQS5jcmyiTaRLMEkxDzANBgNVBAMMBkJrYXZDQTEZ
          MBcGA1UECgwQQmthdiBDb3Jwb3JhdGlvbjEOMAwGA1UEBwwFSGFub2kxCzAJBgNVBAYTAlZO
          MA4GA1UdDwEB/wQEAwIE8DAfBgNVHSUEGDAWBggrBgEFBQcDBAYKKwYBBAGCNwoDDDAhBgNV
          HREEGjAYgRZ0aHVuZ2EudDEwQG91dGxvb2suY29tMA0GCSqGSIb3DQEBBQUAA4IBAQAH/ggS
          dPK2dR9U3wb9vKwKjlepzFD1eQg1DH0bBIZLPX4uBdeyytsNm4eYvpIZ9SsHi0Yncu0EHd/U
          k9FyAcJWSyvQaHhUfFX1iCX+L7j2hwZQpgaGkUH9gsHQYAHmtEnh4C+3HPoBiOnSCfBvvRrq
          DLaW+IClrKS8Od7+ITW+aUThzWeFmihmffMqC1mLemdr9s3YSruml2fIGze6hwBT0LaUHIai
          Tb9zC1DN3wzOIowno2IgPv71HpJjuad+KCOG0p/kHZ56Sabo8nvCLfTjx6q+n+ZQBrvYv+0q
          Js82JG2Z7Fe3KnGUSvPLZJh7W5zaG7vvQIHG1r0H7djZRnX1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mkt5b3FbCuiKTXPMhdxMO2VX9Dk=</DigestValue>
      </Reference>
      <Reference URI="/xl/calcChain.xml?ContentType=application/vnd.openxmlformats-officedocument.spreadsheetml.calcChain+xml">
        <DigestMethod Algorithm="http://www.w3.org/2000/09/xmldsig#sha1"/>
        <DigestValue>FbTnqeVCDtcsEB9GXamWamC9LkA=</DigestValue>
      </Reference>
      <Reference URI="/xl/externalLinks/externalLink1.xml?ContentType=application/vnd.openxmlformats-officedocument.spreadsheetml.externalLink+xml">
        <DigestMethod Algorithm="http://www.w3.org/2000/09/xmldsig#sha1"/>
        <DigestValue>qSaVAWPPQl64vlyXIwJ0HQnXmkg=</DigestValue>
      </Reference>
      <Reference URI="/xl/externalLinks/externalLink2.xml?ContentType=application/vnd.openxmlformats-officedocument.spreadsheetml.externalLink+xml">
        <DigestMethod Algorithm="http://www.w3.org/2000/09/xmldsig#sha1"/>
        <DigestValue>O+wYllAC35R13kDG9zux/qRoSYU=</DigestValue>
      </Reference>
      <Reference URI="/xl/externalLinks/externalLink3.xml?ContentType=application/vnd.openxmlformats-officedocument.spreadsheetml.externalLink+xml">
        <DigestMethod Algorithm="http://www.w3.org/2000/09/xmldsig#sha1"/>
        <DigestValue>6Riy3HPDfyH5/PLV9bgGuLyWq8Y=</DigestValue>
      </Reference>
      <Reference URI="/xl/externalLinks/externalLink4.xml?ContentType=application/vnd.openxmlformats-officedocument.spreadsheetml.externalLink+xml">
        <DigestMethod Algorithm="http://www.w3.org/2000/09/xmldsig#sha1"/>
        <DigestValue>9gCZsZf+ivh/1LpuJzaeEYj9mbw=</DigestValue>
      </Reference>
      <Reference URI="/xl/externalLinks/externalLink5.xml?ContentType=application/vnd.openxmlformats-officedocument.spreadsheetml.externalLink+xml">
        <DigestMethod Algorithm="http://www.w3.org/2000/09/xmldsig#sha1"/>
        <DigestValue>e2qaiAA0QYOXy9oR8SLDEC/8W+o=</DigestValue>
      </Reference>
      <Reference URI="/xl/printerSettings/printerSettings1.bin?ContentType=application/vnd.openxmlformats-officedocument.spreadsheetml.printerSettings">
        <DigestMethod Algorithm="http://www.w3.org/2000/09/xmldsig#sha1"/>
        <DigestValue>jV61c1CWl9BK0dNBF89aCHWhGlY=</DigestValue>
      </Reference>
      <Reference URI="/xl/printerSettings/printerSettings2.bin?ContentType=application/vnd.openxmlformats-officedocument.spreadsheetml.printerSettings">
        <DigestMethod Algorithm="http://www.w3.org/2000/09/xmldsig#sha1"/>
        <DigestValue>Hn8w1jri6EjUUpZrL0Ll+i4G30Q=</DigestValue>
      </Reference>
      <Reference URI="/xl/printerSettings/printerSettings3.bin?ContentType=application/vnd.openxmlformats-officedocument.spreadsheetml.printerSettings">
        <DigestMethod Algorithm="http://www.w3.org/2000/09/xmldsig#sha1"/>
        <DigestValue>Hn8w1jri6EjUUpZrL0Ll+i4G30Q=</DigestValue>
      </Reference>
      <Reference URI="/xl/printerSettings/printerSettings4.bin?ContentType=application/vnd.openxmlformats-officedocument.spreadsheetml.printerSettings">
        <DigestMethod Algorithm="http://www.w3.org/2000/09/xmldsig#sha1"/>
        <DigestValue>0bvZRDjLxa6FJwKsfpTLqJsnmBM=</DigestValue>
      </Reference>
      <Reference URI="/xl/sharedStrings.xml?ContentType=application/vnd.openxmlformats-officedocument.spreadsheetml.sharedStrings+xml">
        <DigestMethod Algorithm="http://www.w3.org/2000/09/xmldsig#sha1"/>
        <DigestValue>0IdU9nlb82LhoFl3iK3tuRhMJTs=</DigestValue>
      </Reference>
      <Reference URI="/xl/styles.xml?ContentType=application/vnd.openxmlformats-officedocument.spreadsheetml.styles+xml">
        <DigestMethod Algorithm="http://www.w3.org/2000/09/xmldsig#sha1"/>
        <DigestValue>5DccbP7RLG+SEdeiRnagZVcv0S8=</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svVV/+np3HxfKZNpGI7INEi1G68=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iGpLXTIveh7UiRQtMzXm9dapkOI=</DigestValue>
      </Reference>
      <Reference URI="/xl/worksheets/sheet2.xml?ContentType=application/vnd.openxmlformats-officedocument.spreadsheetml.worksheet+xml">
        <DigestMethod Algorithm="http://www.w3.org/2000/09/xmldsig#sha1"/>
        <DigestValue>RQ0j/xD4tayPXsl7VSXZpAW7Y2E=</DigestValue>
      </Reference>
      <Reference URI="/xl/worksheets/sheet3.xml?ContentType=application/vnd.openxmlformats-officedocument.spreadsheetml.worksheet+xml">
        <DigestMethod Algorithm="http://www.w3.org/2000/09/xmldsig#sha1"/>
        <DigestValue>vv7sV9Uytbq6HNNPmkEryrUWFcY=</DigestValue>
      </Reference>
      <Reference URI="/xl/worksheets/sheet4.xml?ContentType=application/vnd.openxmlformats-officedocument.spreadsheetml.worksheet+xml">
        <DigestMethod Algorithm="http://www.w3.org/2000/09/xmldsig#sha1"/>
        <DigestValue>Bv9xmNrrMRYvhmdDtPGQKPcrm68=</DigestValue>
      </Reference>
    </Manifest>
    <SignatureProperties>
      <SignatureProperty Id="idSignatureTime" Target="#idPackageSignature">
        <mdssi:SignatureTime>
          <mdssi:Format>YYYY-MM-DDThh:mm:ssTZD</mdssi:Format>
          <mdssi:Value>2023-04-20T13:18:29Z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12.0</OfficeVersion>
          <ApplicationVersion>12.0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CDKT </vt:lpstr>
      <vt:lpstr>KQHDKQ </vt:lpstr>
      <vt:lpstr>LCTT</vt:lpstr>
      <vt:lpstr>TMBCTC</vt:lpstr>
      <vt:lpstr>'CDKT '!Print_Area</vt:lpstr>
      <vt:lpstr>'KQHDKQ '!Print_Area</vt:lpstr>
      <vt:lpstr>LCTT!Print_Area</vt:lpstr>
      <vt:lpstr>TMBCTC!Print_Area</vt:lpstr>
      <vt:lpstr>'CDKT '!Print_Titles</vt:lpstr>
    </vt:vector>
  </TitlesOfParts>
  <Company>VFM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hanhnguyen</dc:creator>
  <cp:lastModifiedBy>PC</cp:lastModifiedBy>
  <cp:lastPrinted>2023-01-20T14:58:37Z</cp:lastPrinted>
  <dcterms:created xsi:type="dcterms:W3CDTF">2007-01-26T01:44:52Z</dcterms:created>
  <dcterms:modified xsi:type="dcterms:W3CDTF">2023-04-20T13:18:29Z</dcterms:modified>
</cp:coreProperties>
</file>