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Default Extension="sigs" ContentType="application/vnd.openxmlformats-package.digital-signature-origin"/>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6" rupBuild="4505"/>
  <workbookPr codeName="ThisWorkbook" defaultThemeVersion="124226"/>
  <bookViews>
    <workbookView xWindow="0" yWindow="0" windowWidth="19200" windowHeight="7050"/>
  </bookViews>
  <sheets>
    <sheet name="CDKT " sheetId="27" r:id="rId1"/>
    <sheet name="KQHDKQ " sheetId="28" r:id="rId2"/>
    <sheet name="LCTT" sheetId="31" r:id="rId3"/>
    <sheet name="TMBCTC" sheetId="30" r:id="rId4"/>
  </sheets>
  <externalReferences>
    <externalReference r:id="rId5"/>
    <externalReference r:id="rId6"/>
    <externalReference r:id="rId7"/>
    <externalReference r:id="rId8"/>
    <externalReference r:id="rId9"/>
  </externalReferences>
  <definedNames>
    <definedName name="_Fill" hidden="1">#REF!</definedName>
    <definedName name="cdps">[1]CDPS!$D$10:$D$181</definedName>
    <definedName name="dk" localSheetId="0">#REF!</definedName>
    <definedName name="dk" localSheetId="1">#REF!</definedName>
    <definedName name="dk">#REF!</definedName>
    <definedName name="dkco">#REF!</definedName>
    <definedName name="dkno">#REF!</definedName>
    <definedName name="DMTK">#REF!</definedName>
    <definedName name="MATK">[2]CDPS!$A$10:$A$160</definedName>
    <definedName name="_xlnm.Print_Area" localSheetId="0">'CDKT '!$A$1:$E$147</definedName>
    <definedName name="_xlnm.Print_Area" localSheetId="1">'KQHDKQ '!$A$1:$E$37</definedName>
    <definedName name="_xlnm.Print_Area" localSheetId="2">LCTT!$A$1:$E$48</definedName>
    <definedName name="_xlnm.Print_Area" localSheetId="3">TMBCTC!$A$1:$F$191</definedName>
    <definedName name="_xlnm.Print_Titles" localSheetId="0">'CDKT '!$9:$9</definedName>
    <definedName name="PSCO">#REF!</definedName>
    <definedName name="PSNO">#REF!</definedName>
    <definedName name="SOTIENVN">#REF!</definedName>
    <definedName name="TENTKVN">#REF!</definedName>
    <definedName name="ytff">[3]CDPS!$A$10:$A$184</definedName>
  </definedNames>
  <calcPr calcId="124519"/>
  <fileRecoveryPr repairLoad="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17" i="27"/>
  <c r="E184" i="30" l="1"/>
  <c r="D17" i="28"/>
  <c r="D99" i="27"/>
  <c r="C83" i="30" l="1"/>
  <c r="C156" l="1"/>
  <c r="C157" s="1"/>
  <c r="C99"/>
  <c r="D24" i="27"/>
  <c r="D69"/>
  <c r="E101" i="30" l="1"/>
  <c r="E99"/>
  <c r="A7" i="31"/>
  <c r="E36"/>
  <c r="E28"/>
  <c r="E19"/>
  <c r="E129" i="27"/>
  <c r="E125"/>
  <c r="E21" i="28"/>
  <c r="E12"/>
  <c r="E14" s="1"/>
  <c r="E18" s="1"/>
  <c r="E22" s="1"/>
  <c r="E25" s="1"/>
  <c r="E26" s="1"/>
  <c r="E89" i="27"/>
  <c r="E78"/>
  <c r="E65"/>
  <c r="E64" s="1"/>
  <c r="E56"/>
  <c r="E51"/>
  <c r="E47"/>
  <c r="E44"/>
  <c r="E41"/>
  <c r="E27"/>
  <c r="E19"/>
  <c r="E16"/>
  <c r="E13"/>
  <c r="E37" i="31" l="1"/>
  <c r="E40" s="1"/>
  <c r="E40" i="27"/>
  <c r="E33" s="1"/>
  <c r="E100"/>
  <c r="E12"/>
  <c r="E60" l="1"/>
  <c r="A3" i="30"/>
  <c r="A3" i="31"/>
  <c r="A3" i="28"/>
  <c r="C133" i="30"/>
  <c r="C135"/>
  <c r="C103" l="1"/>
  <c r="D36" i="31" l="1"/>
  <c r="E9"/>
  <c r="D9"/>
  <c r="E135" i="30" l="1"/>
  <c r="E91" l="1"/>
  <c r="C89"/>
  <c r="D41" i="27" l="1"/>
  <c r="E186" i="30" l="1"/>
  <c r="E172" l="1"/>
  <c r="C172"/>
  <c r="B133"/>
  <c r="F135"/>
  <c r="D135"/>
  <c r="B135"/>
  <c r="D126"/>
  <c r="B126"/>
  <c r="F133"/>
  <c r="E133"/>
  <c r="D133"/>
  <c r="B136" l="1"/>
  <c r="E126"/>
  <c r="E136" s="1"/>
  <c r="C126"/>
  <c r="C136" s="1"/>
  <c r="D136"/>
  <c r="F126"/>
  <c r="F136" s="1"/>
  <c r="E89" l="1"/>
  <c r="D27" i="27" l="1"/>
  <c r="D19"/>
  <c r="E152" i="30" l="1"/>
  <c r="C152"/>
  <c r="E111"/>
  <c r="C111"/>
  <c r="E105"/>
  <c r="C105"/>
  <c r="E98"/>
  <c r="C98"/>
  <c r="C91"/>
  <c r="E168" l="1"/>
  <c r="E174" s="1"/>
  <c r="C168"/>
  <c r="C174" s="1"/>
  <c r="E96" l="1"/>
  <c r="C166" l="1"/>
  <c r="C96"/>
  <c r="C186" l="1"/>
  <c r="A6" l="1"/>
  <c r="E103" l="1"/>
  <c r="C28" i="28" l="1"/>
  <c r="A6" l="1"/>
  <c r="C109" i="30" l="1"/>
  <c r="F148" l="1"/>
  <c r="F147"/>
  <c r="E79"/>
  <c r="F146" l="1"/>
  <c r="D115" l="1"/>
  <c r="E115"/>
  <c r="C115"/>
  <c r="E166" l="1"/>
  <c r="E157"/>
  <c r="E150"/>
  <c r="F150"/>
  <c r="D146"/>
  <c r="D150" s="1"/>
  <c r="C146"/>
  <c r="C150" s="1"/>
  <c r="D109"/>
  <c r="C79"/>
  <c r="D125" i="27" l="1"/>
  <c r="D12" i="28" l="1"/>
  <c r="D13" i="27" l="1"/>
  <c r="D21" i="28" l="1"/>
  <c r="D14"/>
  <c r="D18" s="1"/>
  <c r="D89" i="27"/>
  <c r="D78"/>
  <c r="D51"/>
  <c r="D47"/>
  <c r="D44"/>
  <c r="D16"/>
  <c r="D22" i="28" l="1"/>
  <c r="D25" s="1"/>
  <c r="D40" i="27"/>
  <c r="D12"/>
  <c r="D26" i="28" l="1"/>
  <c r="D65" i="27" l="1"/>
  <c r="D64" s="1"/>
  <c r="D100" s="1"/>
  <c r="D19" i="31"/>
  <c r="D28"/>
  <c r="D37" l="1"/>
  <c r="D40" s="1"/>
  <c r="D129" i="27"/>
  <c r="E109" i="30" l="1"/>
  <c r="D56" i="27"/>
  <c r="D33" s="1"/>
  <c r="D60" s="1"/>
  <c r="D103" i="30" l="1"/>
</calcChain>
</file>

<file path=xl/sharedStrings.xml><?xml version="1.0" encoding="utf-8"?>
<sst xmlns="http://schemas.openxmlformats.org/spreadsheetml/2006/main" count="526" uniqueCount="440">
  <si>
    <t>Lưu chuyển tiền thuần từ hoạt động kinh doanh</t>
  </si>
  <si>
    <t>Lưu chuyển tiền thuần từ hoạt động đầu tư</t>
  </si>
  <si>
    <t>006</t>
  </si>
  <si>
    <t>Ban hành theo QĐ số 125/2011/TT-BTC ngày 05/09/2011 của Bộ Tài Chính</t>
  </si>
  <si>
    <t>Mã số thuế: 0102970695</t>
  </si>
  <si>
    <t>BẢNG CÂN ĐỐI KẾ TOÁN</t>
  </si>
  <si>
    <t>TÀI SẢN</t>
  </si>
  <si>
    <t>Mã số</t>
  </si>
  <si>
    <t>Thuyết
minh</t>
  </si>
  <si>
    <t>Đơn vị tính: đồng</t>
  </si>
  <si>
    <t>A</t>
  </si>
  <si>
    <t>B</t>
  </si>
  <si>
    <t>C</t>
  </si>
  <si>
    <t>I. Tiền và tương đương tiền</t>
  </si>
  <si>
    <t>1. Phải thu của khách hàng</t>
  </si>
  <si>
    <t>1. Tài sản cố định hữu hình</t>
  </si>
  <si>
    <t xml:space="preserve"> - Nguyên giá</t>
  </si>
  <si>
    <t xml:space="preserve"> - Giá trị hao mòn lũy kế (*)</t>
  </si>
  <si>
    <t>3. Tài sản cố định vô hình</t>
  </si>
  <si>
    <t>IV. Tài sản dài hạn khác</t>
  </si>
  <si>
    <t>3. Tài sản dài hạn khác</t>
  </si>
  <si>
    <t>NGUỒN VỐN</t>
  </si>
  <si>
    <t>I. Nợ ngắn hạn</t>
  </si>
  <si>
    <t>1. Vay ngắn hạn</t>
  </si>
  <si>
    <t>2. Phải trả người bán</t>
  </si>
  <si>
    <t>II. Nợ dài hạn</t>
  </si>
  <si>
    <t>Trong đó</t>
  </si>
  <si>
    <r>
      <t xml:space="preserve">Mẫu số B01 - CTQ 
</t>
    </r>
    <r>
      <rPr>
        <i/>
        <sz val="10"/>
        <rFont val="Arial"/>
        <family val="2"/>
      </rPr>
      <t>(Ban hành theo TT số 125/2011/TT-BTC ngày 5/9/2011 của Bộ Tài chính)</t>
    </r>
  </si>
  <si>
    <t>A - TÀI SẢN NGẮN HẠN (100=110+120+130+140+150)</t>
  </si>
  <si>
    <t xml:space="preserve">1. Tiền </t>
  </si>
  <si>
    <t>2. Các khoản tương đương tiền</t>
  </si>
  <si>
    <t>II. Các khoản đầu tư tài chính ngắn hạn</t>
  </si>
  <si>
    <t>1. Đầu tư ngắn hạn</t>
  </si>
  <si>
    <t>III. Các khoản phải thu ngắn hạn</t>
  </si>
  <si>
    <t>2. Trả trước cho người bán</t>
  </si>
  <si>
    <t>3. Phải thu nội bộ ngắn hạn</t>
  </si>
  <si>
    <t>4. Phải thu hoạt động nghiệp vụ</t>
  </si>
  <si>
    <t>5. Các khoản phải thu khác</t>
  </si>
  <si>
    <t>IV. Hàng tồn kho</t>
  </si>
  <si>
    <t>V. Tài sản ngắn hạn khác</t>
  </si>
  <si>
    <t>1. Chi phí trả trước ngắn hạn</t>
  </si>
  <si>
    <t>2. Thuế GTGT được khấu trừ</t>
  </si>
  <si>
    <t>4. Giao dịch mua bán lại trái phiếu Chính phủ</t>
  </si>
  <si>
    <t xml:space="preserve">5. Tài sản ngắn hạn khác </t>
  </si>
  <si>
    <t>I. Các khoản phải thu dài hạn</t>
  </si>
  <si>
    <t>1. Phải thu dài hạn khách hàng</t>
  </si>
  <si>
    <t>2. Vốn kinh doanh ở đơn vị trực thuộc</t>
  </si>
  <si>
    <t>3. Phải thu dài hạn nội bộ</t>
  </si>
  <si>
    <t>4. Phải thu dài hạn khác</t>
  </si>
  <si>
    <t>5. Dự phòng phải thu dài hạn khó đòi (*)</t>
  </si>
  <si>
    <t>2. Dự phòng giảm giá đầu tư  ngắn hạn (*)</t>
  </si>
  <si>
    <t>II. Tài sản cố định</t>
  </si>
  <si>
    <t xml:space="preserve">2. Tài sản cố định thuê tài chính </t>
  </si>
  <si>
    <t>4. Chi phí xây dựng cơ bản dở dang</t>
  </si>
  <si>
    <t>III. Các khoản đầu tư tài chính dài hạn</t>
  </si>
  <si>
    <t>1. Đầu tư vào công ty con</t>
  </si>
  <si>
    <t>2. Đầu tư vào công ty liên doanh, liên kết</t>
  </si>
  <si>
    <t>3. Đầu tư dài hạn khác</t>
  </si>
  <si>
    <t>3. Dự phòng giảm giá đầu tư dài hạn (*)</t>
  </si>
  <si>
    <t>1. Chi phí trả trước dài hạn</t>
  </si>
  <si>
    <t>2. Tài sản thuế thu nhập hoãn lại</t>
  </si>
  <si>
    <t>TỔNG CỘNG TÀI SẢN (270 = 100 + 200)</t>
  </si>
  <si>
    <t>Chi tiêu</t>
  </si>
  <si>
    <t>A - NỢ PHẢI TRẢ ( 300 = 310 + 330)</t>
  </si>
  <si>
    <t>3. Người mua trả tiền trước</t>
  </si>
  <si>
    <t>4. Thuế và các khoản phải nộp Nhà nước</t>
  </si>
  <si>
    <t>5. Phải trả người lao động</t>
  </si>
  <si>
    <t>6. Chi phí phải trả</t>
  </si>
  <si>
    <t>7. Phải trả nội bộ</t>
  </si>
  <si>
    <t>8. Các khoản phải trả, phải nộp ngắn hạn khác</t>
  </si>
  <si>
    <t>9.Dự phòng phải trả ngắn hạn</t>
  </si>
  <si>
    <t>10. Quỹ khen thưởng phúc lợi</t>
  </si>
  <si>
    <t>11. Giao dịch mua bán lại trái phiếu Chính phủ</t>
  </si>
  <si>
    <t>12. Doanh thu chưa thực hiện ngắn hạn</t>
  </si>
  <si>
    <t>1. Phải trả dài hạn người bán</t>
  </si>
  <si>
    <t>2. Phải trả dài hạn nội bộ</t>
  </si>
  <si>
    <t xml:space="preserve">3. Phải trả dài hạn khác </t>
  </si>
  <si>
    <t>4. Vay và nợ dài hạn</t>
  </si>
  <si>
    <t>5. Thuế thu nhập hoãn lại phải trả</t>
  </si>
  <si>
    <t>6. Dự phòng trợ cấp mất việc làm</t>
  </si>
  <si>
    <t>7. Dự phòng phải trả dài hạn</t>
  </si>
  <si>
    <t>8. Doanh thu chưa thực hiện dài hạn</t>
  </si>
  <si>
    <t>9. Quỹ phát triển khoa học và công nghệ</t>
  </si>
  <si>
    <t>10. Quỹ dự phòng bồi thường thiệt hại cho nhà đầu tư</t>
  </si>
  <si>
    <t>B -  VỐN CHỦ SỞ HỮU</t>
  </si>
  <si>
    <t>B - TÀI SẢN DÀI HẠN (200 = 210 + 220 + 250 + 260)</t>
  </si>
  <si>
    <t>1. Vốn đầu tư của chủ sở hữu</t>
  </si>
  <si>
    <t>2. Thặng dư vốn cổ phần</t>
  </si>
  <si>
    <t>3. Vốn khác của chủ sở hữu</t>
  </si>
  <si>
    <t>4. Cổ phiếu Quỹ (*)</t>
  </si>
  <si>
    <t>5. Chênh lệch đánh giá lại tài sản</t>
  </si>
  <si>
    <t>6. Chênh lệch tỷ giá hối đoái</t>
  </si>
  <si>
    <t>7. Quỹ đầu tư phát triển</t>
  </si>
  <si>
    <t>8. Quỹ dự phòng tài chính</t>
  </si>
  <si>
    <t>9. Quỹ khác thuộc vốn chủ sở hữu</t>
  </si>
  <si>
    <t>10. Lợi nhuận sau thuế chưa phân phối</t>
  </si>
  <si>
    <t>TỔNG CỘNG NGUỒN VỐN (440 = 300 + 400)</t>
  </si>
  <si>
    <t>2. Vật tư , chứng chỉ có giá  nhân giữ hộ</t>
  </si>
  <si>
    <t>3. Tài sản nhận ký cược</t>
  </si>
  <si>
    <t>4. Nợ khó đòi đã xử lý</t>
  </si>
  <si>
    <t>5. Ngoại tệ các loại</t>
  </si>
  <si>
    <t>6. Chứng khoán lưu ký của công ty quản lý quỹ</t>
  </si>
  <si>
    <t>6.1. Chứng khoán giao dịch</t>
  </si>
  <si>
    <t>6.3. Chứng khoán cầm cố</t>
  </si>
  <si>
    <t>6.2. Chứng khoán tạm dừng giao dịch</t>
  </si>
  <si>
    <t>6.4. Chứng khoán tạm giữ</t>
  </si>
  <si>
    <t xml:space="preserve">6.5. Chứng khoán chờ thanh toán </t>
  </si>
  <si>
    <t>6.6. Chứng khoán phong tỏa chờ rút</t>
  </si>
  <si>
    <t>6.7. Chứng khoán chờ giao dịch</t>
  </si>
  <si>
    <t>6.8. Chứng khoán quỹ đảm bảo khoản vay</t>
  </si>
  <si>
    <t>6.9. Chứng khoán sửa lỗi giao dịch</t>
  </si>
  <si>
    <t>007</t>
  </si>
  <si>
    <t>008</t>
  </si>
  <si>
    <t>009</t>
  </si>
  <si>
    <t>010</t>
  </si>
  <si>
    <t>011</t>
  </si>
  <si>
    <t>012</t>
  </si>
  <si>
    <t>013</t>
  </si>
  <si>
    <t>014</t>
  </si>
  <si>
    <t>015</t>
  </si>
  <si>
    <t>7. Chứng khoán chưa lưu ký của Công ty quản lý quỹ</t>
  </si>
  <si>
    <t>020</t>
  </si>
  <si>
    <t>8. Tiền gửi của nhà đầu tư ủy thác</t>
  </si>
  <si>
    <t>CÁC CHỈ TIÊU NGOÀI BẢNG CÂN ĐỐI KẾ TOÁN</t>
  </si>
  <si>
    <t>Chỉ tiêu</t>
  </si>
  <si>
    <t>1. Tài sản cố định thuê ngoài</t>
  </si>
  <si>
    <t>Ghi chú:</t>
  </si>
  <si>
    <t>(Ký, họ tên, đóng dấu)</t>
  </si>
  <si>
    <t>001</t>
  </si>
  <si>
    <t>002</t>
  </si>
  <si>
    <t>003</t>
  </si>
  <si>
    <t>004</t>
  </si>
  <si>
    <t>005</t>
  </si>
  <si>
    <t>Mẫu số 02-CTQ</t>
  </si>
  <si>
    <t>Ban hành theo QĐ số 62/2005/QĐ-BTC
ngày 14/09/2005 của Bộ Tài Chính</t>
  </si>
  <si>
    <t>BÁO CÁO KẾT QUẢ HOẠT ĐỘNG KINH DOANH</t>
  </si>
  <si>
    <t>2. Các khoản giảm trừ doanh thu</t>
  </si>
  <si>
    <t>6. Doanh thu hoạt động tài chính</t>
  </si>
  <si>
    <t>8. Chi phí quản lý doanh nghiệp</t>
  </si>
  <si>
    <t>10. Thu nhập khác</t>
  </si>
  <si>
    <t>11. Chi phí khác</t>
  </si>
  <si>
    <t>01</t>
  </si>
  <si>
    <t>02</t>
  </si>
  <si>
    <t>10</t>
  </si>
  <si>
    <t>11</t>
  </si>
  <si>
    <t>20</t>
  </si>
  <si>
    <t>21</t>
  </si>
  <si>
    <t>22</t>
  </si>
  <si>
    <t>Mẫu số 03-CTQ</t>
  </si>
  <si>
    <t>BÁO CÁO LƯU CHUYỂN TIẾN TỆ</t>
  </si>
  <si>
    <t>(Phương pháp trực tiếp)</t>
  </si>
  <si>
    <t>CHỈ TIÊU</t>
  </si>
  <si>
    <t>Lưu chuyển tiền thuần từ hoạt động tài chính</t>
  </si>
  <si>
    <t>03</t>
  </si>
  <si>
    <t>04</t>
  </si>
  <si>
    <t>05</t>
  </si>
  <si>
    <t>06</t>
  </si>
  <si>
    <t>07</t>
  </si>
  <si>
    <t>30</t>
  </si>
  <si>
    <t>31</t>
  </si>
  <si>
    <t>32</t>
  </si>
  <si>
    <t>33</t>
  </si>
  <si>
    <t>34</t>
  </si>
  <si>
    <t>35</t>
  </si>
  <si>
    <t>36</t>
  </si>
  <si>
    <t>40</t>
  </si>
  <si>
    <t>50</t>
  </si>
  <si>
    <t>60</t>
  </si>
  <si>
    <t>70</t>
  </si>
  <si>
    <t xml:space="preserve"> - Tiền gửi của nhà đầu tư ủy thác trong nước</t>
  </si>
  <si>
    <t xml:space="preserve"> - Tiền gửi của nhà đầu tư ủy thác nước ngoài</t>
  </si>
  <si>
    <t>030</t>
  </si>
  <si>
    <t>031</t>
  </si>
  <si>
    <t>032</t>
  </si>
  <si>
    <t>9. Danh mục đầu tư của nhà đầu tư ủy thác</t>
  </si>
  <si>
    <t>9.1 Nhà đầu tư ủy thác trong nước</t>
  </si>
  <si>
    <t>040</t>
  </si>
  <si>
    <t>041</t>
  </si>
  <si>
    <t>10. Các khoản phải thu của nhà đầu tư ủy thác</t>
  </si>
  <si>
    <t>050</t>
  </si>
  <si>
    <t>051</t>
  </si>
  <si>
    <t>11. Các khoản phải trả của nhà đầu tư ủy thác</t>
  </si>
  <si>
    <t xml:space="preserve"> - Những chỉ tiêu không có số liệu có thể không phải trình bày nhưng không được đánh lại " Mã số".</t>
  </si>
  <si>
    <t xml:space="preserve"> - Số liệu trong các chỉ tiêu có dấu (*) được ghi bằng số âm dưới hình thức ghi trong ngoặc đơn (…) </t>
  </si>
  <si>
    <t>3. Thuế và các khoản khác phải thu Nhà nước</t>
  </si>
  <si>
    <t xml:space="preserve">1. Doanh thu </t>
  </si>
  <si>
    <t>3. Doanh thu thuần về hoạt động kinh doanh ( 10= 01 - 02)</t>
  </si>
  <si>
    <t>4. Chi phí hoạt động kinh doanh, giá vốn hàng bán</t>
  </si>
  <si>
    <t>5. Lợi nhuận gộp của hoạt động kinh
doanh ( 20=10 - 11)</t>
  </si>
  <si>
    <t>7. Chi phí  tài chính</t>
  </si>
  <si>
    <t>25</t>
  </si>
  <si>
    <t>9. Lợi nhuận thuần từ hoạt động kinh
doanh (30=20+(21-22)-25)</t>
  </si>
  <si>
    <t>12. Lợi nhuận khác (40=31-32)</t>
  </si>
  <si>
    <t>13. Tổng lợi nhuận kế toán trước thuế
( 50=30+40)</t>
  </si>
  <si>
    <t>51</t>
  </si>
  <si>
    <t>15. Chi phí thuế TNDN hoãn lại</t>
  </si>
  <si>
    <t>14. Chi phí thuế TNDN hiện hành</t>
  </si>
  <si>
    <t>52</t>
  </si>
  <si>
    <t>16. Lợi nhuận sau thuế TNDN (60=50-51 - 52)</t>
  </si>
  <si>
    <t>16. Lãi trên cổ phiếu (*)</t>
  </si>
  <si>
    <t>23</t>
  </si>
  <si>
    <t>24</t>
  </si>
  <si>
    <t>26</t>
  </si>
  <si>
    <t>27</t>
  </si>
  <si>
    <t>Ảnh hưởng của thay đổi tỷ giá hối đoái quy đổi ngoại tệ</t>
  </si>
  <si>
    <t>61</t>
  </si>
  <si>
    <t>Lưu chuyển tiền thuần trong kỳ (20+30+40)</t>
  </si>
  <si>
    <t>Tiền và các khoản tương đương tiền đầu kỳ</t>
  </si>
  <si>
    <t>Công ty Cổ phần Quản lý Quỹ Amber</t>
  </si>
  <si>
    <t>Số cuối quý</t>
  </si>
  <si>
    <t>Số đầu quý</t>
  </si>
  <si>
    <t>09</t>
  </si>
  <si>
    <t xml:space="preserve">        Người lập biểu                         Kế toán trưởng</t>
  </si>
  <si>
    <t>042</t>
  </si>
  <si>
    <t xml:space="preserve"> </t>
  </si>
  <si>
    <t>(Ký, họ tên)</t>
  </si>
  <si>
    <t>Kế toán trưởng</t>
  </si>
  <si>
    <t>Người lập biểu</t>
  </si>
  <si>
    <t>Cộng</t>
  </si>
  <si>
    <t>-</t>
  </si>
  <si>
    <t>- Lãi tiền gửi</t>
  </si>
  <si>
    <t>-  Chi phí bằng tiền khác</t>
  </si>
  <si>
    <t>-   Chi phí thuế phí, lệ  phí</t>
  </si>
  <si>
    <t xml:space="preserve">+ Doanh thu hoạt động tư vấn đầu tư chứng khoán </t>
  </si>
  <si>
    <t xml:space="preserve">+ Doanh thu hoạt động quản lý danh mục đầu tư </t>
  </si>
  <si>
    <t>(Đơn vị tính: ………..)</t>
  </si>
  <si>
    <t xml:space="preserve">VI- Thông tin bổ sung cho các khoản mục trình bày trong Báo cáo kết quả hoạt động kinh doanh </t>
  </si>
  <si>
    <t>Số dư cuối kỳ</t>
  </si>
  <si>
    <t>Số trả trong kỳ</t>
  </si>
  <si>
    <t>Số vay trong kỳ</t>
  </si>
  <si>
    <t>Số dư đầu kỳ</t>
  </si>
  <si>
    <t>Lãi suất vay</t>
  </si>
  <si>
    <t>- Thuế thu nhập cá nhân</t>
  </si>
  <si>
    <t xml:space="preserve">- Thuế thu nhập doanh nghiệp </t>
  </si>
  <si>
    <t xml:space="preserve">- Thuế giá trị gia tăng </t>
  </si>
  <si>
    <t>Giá trị</t>
  </si>
  <si>
    <t>Số lượng</t>
  </si>
  <si>
    <t>- Giảm khác</t>
  </si>
  <si>
    <t>- Thanh lý, nhượng bán</t>
  </si>
  <si>
    <t>- Tăng khác</t>
  </si>
  <si>
    <t>Giá trị hao mòn lũy kế</t>
  </si>
  <si>
    <t>Tổng cộng</t>
  </si>
  <si>
    <t>Khoản mục</t>
  </si>
  <si>
    <t>TSCĐ hữu hình khác</t>
  </si>
  <si>
    <t>Phương tiện vận tải, truyền dẫn</t>
  </si>
  <si>
    <t>Máy móc, thiết bị</t>
  </si>
  <si>
    <t>Nhà cửa, vật kiến trúc</t>
  </si>
  <si>
    <t>- Các thay đổi khác về TSCĐ hữu hình:</t>
  </si>
  <si>
    <t>- Các cam kết về việc mua, bán TSCĐ hữu hình có giá trị lớn trong tương lai:</t>
  </si>
  <si>
    <t>- Nguyên giá TSCĐ cuối năm chờ thanh lý:</t>
  </si>
  <si>
    <t>- Nguyên giá TSCĐ cuối năm đã khấu hao hết nhưng vẫn còn sử dụng:</t>
  </si>
  <si>
    <t>- Giá trị còn lại cuối năm của TSCĐ hữu hình đã dùng để thế chấp, cấm cố đảm bảo các khoản vay:</t>
  </si>
  <si>
    <t>- Đầu tư XDCB hoàn thành</t>
  </si>
  <si>
    <t>- Cầm cố, ký quỹ, ký cược</t>
  </si>
  <si>
    <t xml:space="preserve">- Phải thu hoạt động tư vấn đầu tư chứng khoán </t>
  </si>
  <si>
    <t xml:space="preserve">- Phải thu hoạt động quản lý danh mục đầu tư </t>
  </si>
  <si>
    <t xml:space="preserve">- Phải thu hoạt động quản lý quỹ đầu tư chứng khoán và công ty đầu tư chứng khoán </t>
  </si>
  <si>
    <t xml:space="preserve">03 - Các khoản phải thu hoạt động nghiệp vụ </t>
  </si>
  <si>
    <t>- Dự phòng giảm giá đầu tư ngắn hạn</t>
  </si>
  <si>
    <t>- Chứng khoán khác (chi tiết danh mục chứng khoán khác bị giảm giá/rủi ro)</t>
  </si>
  <si>
    <t>- Chứng chỉ quỹ (chi tiết danh mục chứng chỉ quỹ bị giảm giá/rủi ro)</t>
  </si>
  <si>
    <t>- Trái phiếu đầu tư ngắn hạn (chi tiết danh mục trái phiếu bị giảm giá/rủi ro)</t>
  </si>
  <si>
    <t>- Cổ phiếu đầu tư ngắn hạn (chi tiết danh mục cổ phiếu bị giảm giá/rủi ro)</t>
  </si>
  <si>
    <t xml:space="preserve">- Tiền gửi Ngân hàng </t>
  </si>
  <si>
    <t>- Tiền mặt</t>
  </si>
  <si>
    <t>01 - Tiền</t>
  </si>
  <si>
    <t>(Đơn vị tính: đồng)</t>
  </si>
  <si>
    <t>V- Thông tin bổ sung cho các khoản mục trình bày trong Bảng cân đối kế toán</t>
  </si>
  <si>
    <t>11- Các nguyên tắc và phương pháp kế toán khác.</t>
  </si>
  <si>
    <t>10- Nguyên tắc và phương pháp ghi nhận chi phí thuế thu nhập doanh nghiệp hiện hành, chi phí thuế thu nhập doanh nghiệp hoãn lại.</t>
  </si>
  <si>
    <t>9- Nguyên tắc và phương pháp ghi nhận chi phí tài chính.</t>
  </si>
  <si>
    <t>- Doanh thu hoạt động tài chính.</t>
  </si>
  <si>
    <t>- Doanh thu hoạt động nghiệp vụ;</t>
  </si>
  <si>
    <t>8- Nguyên tắc và phương pháp ghi nhận doanh thu:</t>
  </si>
  <si>
    <t>- Nguyên tắc ghi nhận lợi nhuận chưa phân phối.</t>
  </si>
  <si>
    <t>- Nguyên tắc ghi nhận chênh lệch tỷ giá.</t>
  </si>
  <si>
    <t>- Nguyên tắc ghi nhận chênh lệch đánh giá lại tài sản.</t>
  </si>
  <si>
    <t>- Nguyên tắc ghi nhận vốn đầu tư, thặng dư vốn cổ phần, vốn khác của chủ sở hữu.</t>
  </si>
  <si>
    <t>7- Nguyên tắc ghi nhận vốn chủ sở hữu:</t>
  </si>
  <si>
    <t>6- Nguyên tắc và phương pháp ghi nhận các khoản dự phòng phải trả.</t>
  </si>
  <si>
    <t>5- Nguyên tắc ghi nhận chi phí phải trả.</t>
  </si>
  <si>
    <t xml:space="preserve">       - Công cụ dụng cụ xuất dùng có giá trị lớn;</t>
  </si>
  <si>
    <t xml:space="preserve">       - Chi phí chuyển địa điểm, chi phí tổ chức lại doanh nghiệp;</t>
  </si>
  <si>
    <t xml:space="preserve">       - Chi phí trước hoạt động, chi phí chuẩn bị sản xuất (bao gồm chi phí đào tạo);</t>
  </si>
  <si>
    <t xml:space="preserve">       - Chi phí thành lập;</t>
  </si>
  <si>
    <t>Các chi phí sau đây đã phát sinh trong năm tài chính nhưng được hạch toán vào chi phí trả trước dài hạn để phân bổ dần vào kết quả hoạt động kinh doanh:</t>
  </si>
  <si>
    <t>Chi phí trả trước chỉ liên quan đến chi phí sản xuất kinh doanh năm tài chính hiện tại được ghi nhận là chi phí trả trước ngắn hạn.</t>
  </si>
  <si>
    <t>4- Nguyên tắc ghi nhận và vốn hóa các khoản chi phí khác:</t>
  </si>
  <si>
    <t>- Phương pháp lập dự phòng giảm giá đầu tư ngắn hạn, dài hạn.</t>
  </si>
  <si>
    <t>- Các khoản đầu tư chứng khoán;</t>
  </si>
  <si>
    <t>Đầu tư dài hạn liên quan đến các chứng khoán và trái phiếu chính phủ mà Công ty có ý định nắm giữ hơn một năm.</t>
  </si>
  <si>
    <t>Đầu tư ngắn hạn bao gồm sở hữu các cổ phiếu niêm yết và không niêm yết và các chứng khoán thanh khoản khác mà có thể thực hiện và có ý định nắm giữ không quá một năm.</t>
  </si>
  <si>
    <t>3-Nguyên tắc ghi nhận các khoản đầu tư tài chính:</t>
  </si>
  <si>
    <t>Khấu hao được tính theo phương pháp đường thẳng và tuân thủ theo tỉ lệ khấu hao được xác định theo quy định tại Quyết định số 206/203/QĐ-BTC ngày 12/12/3003 của bộ tài chính</t>
  </si>
  <si>
    <t>(b) Phương pháp khấu hao TSCĐ hữu hình, TSCĐ vô hình, thuê tài chính:</t>
  </si>
  <si>
    <t>Tài sản cố định thuê tài chính: được ghi nhận nguyên giá theo giá trrị hợp lý hoặc giá trị hiên tại của khoản thanh toán tiền thuê tối thiểu (bao gồm thuế GTGT) và các chi phí trực tiếp phát sinh ban đầu liên quan đến TSCĐ thuê tài chính. Trong quá trình sử dụng, tài sản cố định thuê tài chính được ghi nhận theo nguyên giá hao mòn lũy kế va giá trị còn lại.</t>
  </si>
  <si>
    <t>(a) Tài sản cố định hữu hình, vô hình được ghi nhận theo giá gốc. Trong quá trình sử dụng TSCĐ được ghi nhận theo nguyên giá hao mòn lũy kế và giá trị còn lại.</t>
  </si>
  <si>
    <t xml:space="preserve">2- Nguyên tắc ghi nhận và khấu hao TSCĐ: </t>
  </si>
  <si>
    <t>Phương pháp chuyển đổi các đồng tiền khác ra đồng tiền sử dụng trong kế toán : theo tỷ giá của ngày kết thúc kỳ kế toán.</t>
  </si>
  <si>
    <t>1- Nguyên tắc ghi nhận các khoản tiền và các khoản tương đương tiền: Là các khoản đầu tư ngắn hạn có khả năng chuyển đổi dễ dàng
 thành tiền và không có rủi ro trong chuyển đổi thành tiền từ ngày mua khoản đầu tư đó tại thời điểm báo cáo.</t>
  </si>
  <si>
    <t xml:space="preserve">IV- Các chính sách kế toán áp dụng </t>
  </si>
  <si>
    <t>3- Hình thức kế toán áp dụng  : Áp dụng theo hình thức Nhật ký chung</t>
  </si>
  <si>
    <t>2- Tuyên bố về việc tuân thủ Chuẩn mực kế toán và Chế độ kế toán do Bộ tài chính ban hành</t>
  </si>
  <si>
    <t>1- Chế độ kế toán áp dụng : Các báo báo tài chính được lập theo quyết định số 125/2011/QĐ-BTC ngày 05 tháng 09 năm 2011,
 chuẩn mực kế toán Việt Nam, Hệ Thống Kế Toán Việt Nam và các nguyên tắc kế toán được áp dụng phổ biến tại Việt Nam.</t>
  </si>
  <si>
    <t xml:space="preserve">III- Chuẩn mực và Chế độ kế toán áp dụng </t>
  </si>
  <si>
    <t>2- Đơn vị tiền tệ sử dụng trong kế toán: VND (Việt Nam Đồng)</t>
  </si>
  <si>
    <t>1- Kỳ kế toán năm (bắt đầu từ ngày 01 /01 kết thúc vào ngày 31/12).</t>
  </si>
  <si>
    <t>II- Kỳ kế toán, đơn vị tiền tệ sử dụng trong kế toán</t>
  </si>
  <si>
    <t xml:space="preserve">000510/QLQ </t>
  </si>
  <si>
    <t>Nguyễn Thị Thủy</t>
  </si>
  <si>
    <t>Tổng Giám Đốc</t>
  </si>
  <si>
    <t>Ngày cấp</t>
  </si>
  <si>
    <t>Số giấy phép</t>
  </si>
  <si>
    <t>Chức vụ</t>
  </si>
  <si>
    <t>Họ và tên</t>
  </si>
  <si>
    <t>STT</t>
  </si>
  <si>
    <t xml:space="preserve"> (2) Số nhân viên có chứng chỉ hành nghề: </t>
  </si>
  <si>
    <t xml:space="preserve"> (1)  Trong đó: </t>
  </si>
  <si>
    <r>
      <rPr>
        <b/>
        <sz val="10"/>
        <rFont val="Times New Roman"/>
        <family val="1"/>
      </rPr>
      <t>4- Tổng số nhân viên</t>
    </r>
    <r>
      <rPr>
        <sz val="10"/>
        <rFont val="Times New Roman"/>
        <family val="1"/>
      </rPr>
      <t xml:space="preserve">: </t>
    </r>
  </si>
  <si>
    <r>
      <rPr>
        <b/>
        <sz val="10"/>
        <rFont val="Times New Roman"/>
        <family val="1"/>
      </rPr>
      <t>3. Ngành nghề kinh doanh</t>
    </r>
    <r>
      <rPr>
        <sz val="10"/>
        <rFont val="Times New Roman"/>
        <family val="1"/>
      </rPr>
      <t xml:space="preserve"> : Quản lý quỹ đầu tư chứng khoán;Cty đầu tư chứng khoán ; Quản lý danh mục đầu tư chứng khoán.</t>
    </r>
  </si>
  <si>
    <r>
      <t xml:space="preserve">2 - Lĩnh vực hoạt động: </t>
    </r>
    <r>
      <rPr>
        <sz val="11"/>
        <rFont val="Times New Roman"/>
        <family val="1"/>
      </rPr>
      <t>Quản lý quỹ đầu tư chứng khoán theo giấy phép đầu tư 
số 39/UBCK-GP Chủ Tịch Ủy Ban Chứng Khoán Nhà nước cấp ngày 08 tháng 10 năm 2008.</t>
    </r>
  </si>
  <si>
    <t>Giấy phép điều chỉnh số 11/GPĐC-UBCK ngày 30/01/2018</t>
  </si>
  <si>
    <t>Giấy phép điều chỉnh số 03/GPĐC-UBCK ngày 22/03/2017</t>
  </si>
  <si>
    <r>
      <t xml:space="preserve">1 - Hình thức sở hữu vốn: 
</t>
    </r>
    <r>
      <rPr>
        <sz val="11"/>
        <rFont val="Times New Roman"/>
        <family val="1"/>
      </rPr>
      <t xml:space="preserve">Công ty cổ phần được góp vốn bởi các cổ đông. Theo giấy phép hoạt động kinh doanh số 39/UBCK-GP ngày 08/10/2008; 
 Giấy phép điều chỉnh số 46/GPĐC-UBCK ngày 10/07/2009; 
 Giấy phép điều chỉnh số 18/GPĐC-UBCK ngày 13/10/2011 
 Giấy phép điều chỉnh số 29/GPĐC-UBCK ngày 14/03/2012 
 Giấy phép điều chỉnh số 05/GPĐC-UBCK ngày 13/03/2013
 Giấy phép điều chỉnh số 14/GPĐC-UBCK ngày 19/06/2015
 Giấy phép điều chỉnh số 34/GPĐC-UBCK ngày 23/12/2015 do Ủy ban chứng khoán nhà nước cấp với vốn điều lệ của Công ty là 50.000.000.000đ (Năm mươi tỷ đồng.) 
 Giấy phép điều chỉnh số 09/GPĐC-UBCK ngày 14/06/2016  </t>
    </r>
  </si>
  <si>
    <t xml:space="preserve">I- Đặc điểm hoạt động của công ty </t>
  </si>
  <si>
    <t>BẢN THUYẾT MINH BÁO CÁO TÀI CHÍNH</t>
  </si>
  <si>
    <t>(Ban hành theo TT số 125/2011/TT-BTC ngày 5/9/2011 của Bộ Tài chính)</t>
  </si>
  <si>
    <t xml:space="preserve">Mã số thuế: 0102970695                                                     </t>
  </si>
  <si>
    <t>Mẫu số B09-CTQ</t>
  </si>
  <si>
    <t>Giấy phép điều chỉnh số 40/GPĐC-UBCK ngày 07/06/2018</t>
  </si>
  <si>
    <t xml:space="preserve">- Vay của đối tượng khác </t>
  </si>
  <si>
    <t xml:space="preserve">- Vay cá nhân 
</t>
  </si>
  <si>
    <t>Tiền và các khoản tương đương tiền cuối kỳ (50+/-60)</t>
  </si>
  <si>
    <t>+ Lê Mạnh Linh</t>
  </si>
  <si>
    <t>+ Chi phí trước thành lập VPDD</t>
  </si>
  <si>
    <t>04 - Các khoản phải thu khác</t>
  </si>
  <si>
    <t>05 - Chi phí trả trước ngắn hạn</t>
  </si>
  <si>
    <t>08</t>
  </si>
  <si>
    <t xml:space="preserve">02 - Các khoản đầu tư tài chính ngắn hạn </t>
  </si>
  <si>
    <t xml:space="preserve">- Tiền gửi có kỳ hạn 06 tháng
</t>
  </si>
  <si>
    <t>06 - Tài sản ngắn hạn khác</t>
  </si>
  <si>
    <t xml:space="preserve">08. Vay ngắn hạn </t>
  </si>
  <si>
    <t xml:space="preserve"> - Chi phí nhân viên quản lý</t>
  </si>
  <si>
    <t xml:space="preserve"> - Chi phí công cụ, dụng cụ</t>
  </si>
  <si>
    <t>+ Nguyễn Trung Kiên</t>
  </si>
  <si>
    <t>Công ty Cổ Phần Quản Lý Quỹ Amber</t>
  </si>
  <si>
    <t>- Vay ngân hàng</t>
  </si>
  <si>
    <t xml:space="preserve">      Người lập biểu                              Kế toán trưởng</t>
  </si>
  <si>
    <t xml:space="preserve">           (Ký, họ tên)                                          (Ký, họ tên)          </t>
  </si>
  <si>
    <t xml:space="preserve">              (Ký, họ tên)                                               (Ký, họ tên)</t>
  </si>
  <si>
    <t xml:space="preserve">         Người lập biểu                                 Kế toán trưởng</t>
  </si>
  <si>
    <t xml:space="preserve">            (Ký, họ tên)                                        (Ký, họ tên)          </t>
  </si>
  <si>
    <t>Doãn Hồ Lan</t>
  </si>
  <si>
    <t>001832/QLQ</t>
  </si>
  <si>
    <t>Lê Đức Mạnh</t>
  </si>
  <si>
    <t>Nhân viên</t>
  </si>
  <si>
    <t>001851/QLQ</t>
  </si>
  <si>
    <t>Đặng Thị Minh Tâm</t>
  </si>
  <si>
    <t>001854/QLQ</t>
  </si>
  <si>
    <t xml:space="preserve">08- Thuế và các khoản phải nộp nhà nước </t>
  </si>
  <si>
    <t>09. Tổng doanh thu hoạt động nghiệp vụ (Mã số 01)</t>
  </si>
  <si>
    <t>10. Doanh thu hoạt động tài chính (Mã số 21)</t>
  </si>
  <si>
    <t>11.Chi phí quản lý doanh nghiệp</t>
  </si>
  <si>
    <t>Giấy phép điều chỉnh số 70/GPĐC-UBCK ngày 25/11/2019</t>
  </si>
  <si>
    <t xml:space="preserve">   (Ký, họ tên)</t>
  </si>
  <si>
    <t>9.2 Nhà đầu tư ủy thác nước ngoài</t>
  </si>
  <si>
    <t>- Phải thu của Nhà đầu tư ủy thác</t>
  </si>
  <si>
    <t>Nguyễn Thanh Tùng</t>
  </si>
  <si>
    <t>Phó Tổng Giám Đốc</t>
  </si>
  <si>
    <t>00113/QLQ</t>
  </si>
  <si>
    <t>Nguyễn Thị Thu Hà</t>
  </si>
  <si>
    <t>001930/QLQ</t>
  </si>
  <si>
    <t>Tăng Minh Vương</t>
  </si>
  <si>
    <t>PP QLDMĐT</t>
  </si>
  <si>
    <t>001856/QLQ</t>
  </si>
  <si>
    <t>- Thuế GTGT</t>
  </si>
  <si>
    <t>6. Dự phòng phải thu ngắn hạn khó đòi (*)</t>
  </si>
  <si>
    <t>- Phải thu khác</t>
  </si>
  <si>
    <t>- Chi phí trả trước thành lập Quỹ mở</t>
  </si>
  <si>
    <t>Bùi Tuấn Anh</t>
  </si>
  <si>
    <t>001943/QLQ</t>
  </si>
  <si>
    <t>+ Doanh thu hoạt động khác</t>
  </si>
  <si>
    <t>- Phí môi giới</t>
  </si>
  <si>
    <t>I Lưu chuyển tiền từ hoạt động kinh doanh</t>
  </si>
  <si>
    <t>1 Tiền thu từ hoạt động nghiệp vụ, cung cấp dịch vụ và doanh thu khác</t>
  </si>
  <si>
    <t>2 Tiền chi trả cho hoạt động nghiệp vụ và người cung cấp hàng hóa và dịch vụ</t>
  </si>
  <si>
    <t>3 Tiền chi trả cho người lao động</t>
  </si>
  <si>
    <t>4 Tiền lãi vay đã trả</t>
  </si>
  <si>
    <t>5 Thuế thu nhập doanh nghiệp đã nộp</t>
  </si>
  <si>
    <t>6 Tiền thu khác từ hoạt động kinh doanh</t>
  </si>
  <si>
    <t>7 Tiền chi khác cho hoạt động kinh doanh</t>
  </si>
  <si>
    <t>II Lưu chuyển tiền từ hoạt động đầu tư</t>
  </si>
  <si>
    <t xml:space="preserve"> 1 Tiền chi mua sắm, xây dựng tài sản cố định và các tài sản dài hạn khác</t>
  </si>
  <si>
    <t>2  Tiền thu từ thanh lý, nhượng bán TSCĐ và các tài sản dài hạn khác</t>
  </si>
  <si>
    <t>3 Tiền chi cho vay , mua các công cụ nợ của đơn vị khác</t>
  </si>
  <si>
    <t>4 Tiền thu hồi cho vay, bán lại công cụ nợ của đơn vị khác</t>
  </si>
  <si>
    <t>5 Tiền chi đầu tư góp vốn vào đơn vị khác</t>
  </si>
  <si>
    <t>6 Tiền thu hồi vốn góp đầu tư vào đơn vị khác</t>
  </si>
  <si>
    <t>7 Tiền thu lãi cho vay, cổ tức và lợi nhuận được chia</t>
  </si>
  <si>
    <t>III Lưu chuyển tiền từ hoạt động tài chính</t>
  </si>
  <si>
    <t>1 Tiền thu từ phát hành cổ phiếu, nhận góp vốn của chủ sở hữu</t>
  </si>
  <si>
    <t>2 Tiền chi trả vốn góp cho các chủ sở hữu, mua lại cổ phiếu của doanh nghiệp đã phát hành</t>
  </si>
  <si>
    <t>3 Tiền thu từ nợ vay</t>
  </si>
  <si>
    <t>4  Tiền trả nợ gốc vay</t>
  </si>
  <si>
    <t>5 Tiền trả nợ gốc thuê tài chính</t>
  </si>
  <si>
    <t>6 Cổ tức, lợi nhuận đã trả cho chủ sở hữu</t>
  </si>
  <si>
    <t>-  Chi phí không có hóa đơn chứng từ</t>
  </si>
  <si>
    <t xml:space="preserve">- Tiền gửi có kỳ hạn 01 tháng
</t>
  </si>
  <si>
    <t>- Phải thu từ các Quỹ</t>
  </si>
  <si>
    <t>- Lãi dự thu từ lãi HĐTG, lãi TP</t>
  </si>
  <si>
    <t>Chương trình, phần mềm</t>
  </si>
  <si>
    <t xml:space="preserve">+ Doanh thu hoạt động quản lý quỹ </t>
  </si>
  <si>
    <t>- Lãi trái phiếu</t>
  </si>
  <si>
    <t>- Chi phí khấu hao</t>
  </si>
  <si>
    <t>Trần Thị Tố Nga</t>
  </si>
  <si>
    <t>001040/QLQ</t>
  </si>
  <si>
    <t>22/11/2013</t>
  </si>
  <si>
    <t>Qúy này</t>
  </si>
  <si>
    <t>Qúy trước</t>
  </si>
  <si>
    <t>- Mua trong kỳ</t>
  </si>
  <si>
    <t>- Khấu hao trong kỳ</t>
  </si>
  <si>
    <t>- Tại ngày đầu kỳ</t>
  </si>
  <si>
    <t>- Tại ngày cuối kỳ</t>
  </si>
  <si>
    <t>- Phải thu từ hoạt động tự doanh</t>
  </si>
  <si>
    <t>- Tạm ứng</t>
  </si>
  <si>
    <t>Nguyên giá TSCĐ</t>
  </si>
  <si>
    <t xml:space="preserve">Giá trị còn lại của TSCĐ </t>
  </si>
  <si>
    <t>07 - Tăng, giảm tài sản cố định:</t>
  </si>
  <si>
    <t xml:space="preserve">      Nhân viên hiện tại: 17</t>
  </si>
  <si>
    <t>- Chi phí trả trước BHNT</t>
  </si>
  <si>
    <t>- Lãi từ hoạt động tự doanh</t>
  </si>
  <si>
    <t>Lập, ngày ... tháng ... năm 2023</t>
  </si>
  <si>
    <t>- Chi phí trả trước thiết bị văn phòng, tiền thuê VP</t>
  </si>
  <si>
    <t>Địa chỉ: Tầng 1 Tòa nhà VOV, số 37 Bà Triệu, Phường Hàng Bài, Quận Hoàn Kiếm, Thành phố Hà Nội</t>
  </si>
  <si>
    <t>Qúy I năm 2023</t>
  </si>
  <si>
    <t>Từ 01/10/2022 tới 31/12/2022</t>
  </si>
  <si>
    <t>Từ 01/01/2023 tới 31/03/2023</t>
  </si>
  <si>
    <t>- Chi phí thuê VP</t>
  </si>
  <si>
    <t xml:space="preserve"> Chi phí văn phòng</t>
  </si>
  <si>
    <t>- Chi phí dịch vụ mua ngoài khác</t>
  </si>
</sst>
</file>

<file path=xl/styles.xml><?xml version="1.0" encoding="utf-8"?>
<styleSheet xmlns="http://schemas.openxmlformats.org/spreadsheetml/2006/main">
  <numFmts count="34">
    <numFmt numFmtId="41" formatCode="_-* #,##0_-;\-* #,##0_-;_-* &quot;-&quot;_-;_-@_-"/>
    <numFmt numFmtId="43" formatCode="_-* #,##0.00_-;\-* #,##0.00_-;_-* &quot;-&quot;??_-;_-@_-"/>
    <numFmt numFmtId="164" formatCode="_-* #,##0.00\ _₫_-;\-* #,##0.00\ _₫_-;_-* &quot;-&quot;??\ _₫_-;_-@_-"/>
    <numFmt numFmtId="165" formatCode="_(* #,##0_);_(* \(#,##0\);_(* &quot;-&quot;_);_(@_)"/>
    <numFmt numFmtId="166" formatCode="_(* #,##0.00_);_(* \(#,##0.00\);_(* &quot;-&quot;??_);_(@_)"/>
    <numFmt numFmtId="167" formatCode="&quot;$&quot;#,##0_);[Red]\(&quot;$&quot;#,##0\)"/>
    <numFmt numFmtId="168" formatCode="_(&quot;$&quot;* #,##0_);_(&quot;$&quot;* \(#,##0\);_(&quot;$&quot;* &quot;-&quot;_);_(@_)"/>
    <numFmt numFmtId="169" formatCode="_(&quot;$&quot;* #,##0.00_);_(&quot;$&quot;* \(#,##0.00\);_(&quot;$&quot;* &quot;-&quot;??_);_(@_)"/>
    <numFmt numFmtId="170" formatCode="_(* #,##0_);_(* \(#,##0\);_(* &quot;-&quot;??_);_(@_)"/>
    <numFmt numFmtId="171" formatCode="#,##0.000_);\(#,##0.000\)"/>
    <numFmt numFmtId="172" formatCode="_(* #,##0.0_);_(* \(#,##0.0\);_(* &quot;-&quot;??_);_(@_)"/>
    <numFmt numFmtId="173" formatCode="0.000%"/>
    <numFmt numFmtId="174" formatCode="#,##0.0;[Red]#,##0.0"/>
    <numFmt numFmtId="175" formatCode="&quot;$&quot;#,##0"/>
    <numFmt numFmtId="176" formatCode="_(&quot;$&quot;* #,##0.0_);_(&quot;$&quot;* \(#,##0.0\);_(&quot;$&quot;* &quot;-&quot;??_);_(@_)"/>
    <numFmt numFmtId="177" formatCode="0.00_)"/>
    <numFmt numFmtId="178" formatCode="#,##0\ &quot;DM&quot;;\-#,##0\ &quot;DM&quot;"/>
    <numFmt numFmtId="179" formatCode="_-* #,##0\ &quot;DM&quot;_-;\-* #,##0\ &quot;DM&quot;_-;_-* &quot;-&quot;\ &quot;DM&quot;_-;_-@_-"/>
    <numFmt numFmtId="180" formatCode="_-* #,##0\ _D_M_-;\-* #,##0\ _D_M_-;_-* &quot;-&quot;\ _D_M_-;_-@_-"/>
    <numFmt numFmtId="181" formatCode="_-* #,##0.00\ &quot;DM&quot;_-;\-* #,##0.00\ &quot;DM&quot;_-;_-* &quot;-&quot;??\ &quot;DM&quot;_-;_-@_-"/>
    <numFmt numFmtId="182" formatCode="_-* #,##0.00\ _D_M_-;\-* #,##0.00\ _D_M_-;_-* &quot;-&quot;??\ _D_M_-;_-@_-"/>
    <numFmt numFmtId="183" formatCode="##.##%"/>
    <numFmt numFmtId="184" formatCode="_ * #,##0.00_ ;_ * \-#,##0.00_ ;_ * &quot;-&quot;??_ ;_ @_ "/>
    <numFmt numFmtId="185" formatCode="_ * #,##0_ ;_ * \-#,##0_ ;_ * &quot;-&quot;_ ;_ @_ "/>
    <numFmt numFmtId="186" formatCode="##,###.##"/>
    <numFmt numFmtId="187" formatCode="#0.##"/>
    <numFmt numFmtId="188" formatCode="##,##0%"/>
    <numFmt numFmtId="189" formatCode="#,###%"/>
    <numFmt numFmtId="190" formatCode="##.##"/>
    <numFmt numFmtId="191" formatCode="###,###"/>
    <numFmt numFmtId="192" formatCode="###.###"/>
    <numFmt numFmtId="193" formatCode="##,###.####"/>
    <numFmt numFmtId="194" formatCode="##,##0.##"/>
    <numFmt numFmtId="195" formatCode="#."/>
  </numFmts>
  <fonts count="75">
    <font>
      <sz val="10"/>
      <name val="Arial"/>
    </font>
    <font>
      <sz val="11"/>
      <color theme="1"/>
      <name val="Calibri"/>
      <family val="2"/>
      <charset val="163"/>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1"/>
      <name val="Arial"/>
      <family val="2"/>
    </font>
    <font>
      <i/>
      <sz val="10"/>
      <name val="Arial"/>
      <family val="2"/>
    </font>
    <font>
      <b/>
      <sz val="16"/>
      <name val="Arial"/>
      <family val="2"/>
    </font>
    <font>
      <sz val="10"/>
      <name val="Arial"/>
      <family val="2"/>
    </font>
    <font>
      <b/>
      <sz val="12"/>
      <name val="Arial"/>
      <family val="2"/>
    </font>
    <font>
      <sz val="12"/>
      <name val="Arial"/>
      <family val="2"/>
    </font>
    <font>
      <b/>
      <i/>
      <sz val="10"/>
      <name val="Arial"/>
      <family val="2"/>
    </font>
    <font>
      <sz val="11"/>
      <name val="Arial"/>
      <family val="2"/>
    </font>
    <font>
      <b/>
      <sz val="18"/>
      <name val="Arial"/>
      <family val="2"/>
    </font>
    <font>
      <sz val="12"/>
      <name val="新細明體"/>
      <family val="1"/>
      <charset val="136"/>
    </font>
    <font>
      <u/>
      <sz val="10"/>
      <color indexed="12"/>
      <name val="VNI-Times"/>
    </font>
    <font>
      <u/>
      <sz val="10"/>
      <color indexed="36"/>
      <name val="VNI-Times"/>
    </font>
    <font>
      <sz val="12"/>
      <name val="Times New Roman"/>
      <family val="1"/>
    </font>
    <font>
      <i/>
      <sz val="10"/>
      <name val="Arial"/>
      <family val="2"/>
    </font>
    <font>
      <sz val="11"/>
      <name val="Times New Roman"/>
      <family val="1"/>
    </font>
    <font>
      <b/>
      <sz val="10"/>
      <name val="SVNtimes new roman"/>
      <family val="2"/>
    </font>
    <font>
      <sz val="11"/>
      <name val="??"/>
      <family val="3"/>
    </font>
    <font>
      <sz val="10"/>
      <name val="?? ??"/>
      <family val="1"/>
      <charset val="136"/>
    </font>
    <font>
      <sz val="16"/>
      <name val="AngsanaUPC"/>
      <family val="3"/>
    </font>
    <font>
      <sz val="12"/>
      <name val="????"/>
      <family val="1"/>
      <charset val="136"/>
    </font>
    <font>
      <sz val="12"/>
      <name val="Courier"/>
      <family val="3"/>
    </font>
    <font>
      <sz val="12"/>
      <name val="???"/>
      <family val="1"/>
    </font>
    <font>
      <sz val="11"/>
      <name val="–¾’©"/>
      <family val="1"/>
      <charset val="128"/>
    </font>
    <font>
      <sz val="12"/>
      <name val="µ¸¿òÃ¼"/>
      <family val="3"/>
      <charset val="129"/>
    </font>
    <font>
      <sz val="12"/>
      <name val="¹ÙÅÁÃ¼"/>
      <family val="1"/>
      <charset val="129"/>
    </font>
    <font>
      <b/>
      <sz val="10"/>
      <name val="Helv"/>
      <family val="2"/>
    </font>
    <font>
      <b/>
      <sz val="8"/>
      <color indexed="12"/>
      <name val="Arial"/>
      <family val="2"/>
    </font>
    <font>
      <sz val="8"/>
      <color indexed="8"/>
      <name val="Arial"/>
      <family val="2"/>
    </font>
    <font>
      <sz val="8"/>
      <name val="SVNtimes new roman"/>
      <family val="2"/>
    </font>
    <font>
      <sz val="11"/>
      <name val="VNcentury Gothic"/>
    </font>
    <font>
      <b/>
      <sz val="15"/>
      <name val="VNcentury Gothic"/>
    </font>
    <font>
      <sz val="12"/>
      <name val="SVNtimes new roman"/>
      <family val="2"/>
    </font>
    <font>
      <sz val="10"/>
      <name val="SVNtimes new roman"/>
      <family val="2"/>
    </font>
    <font>
      <sz val="8"/>
      <name val="Arial"/>
      <family val="2"/>
    </font>
    <font>
      <b/>
      <sz val="12"/>
      <name val="Helv"/>
      <family val="2"/>
    </font>
    <font>
      <b/>
      <sz val="1"/>
      <color indexed="8"/>
      <name val="Courier"/>
      <family val="3"/>
    </font>
    <font>
      <b/>
      <sz val="11"/>
      <name val="Helv"/>
      <family val="2"/>
    </font>
    <font>
      <b/>
      <i/>
      <sz val="16"/>
      <name val="Helv"/>
    </font>
    <font>
      <sz val="10"/>
      <name val="Times New Roman"/>
      <family val="1"/>
    </font>
    <font>
      <sz val="10"/>
      <name val="MS Sans Serif"/>
      <family val="2"/>
    </font>
    <font>
      <sz val="10"/>
      <name val="Symbol"/>
      <family val="1"/>
      <charset val="2"/>
    </font>
    <font>
      <sz val="10"/>
      <name val="VNtimes new roman"/>
      <family val="2"/>
    </font>
    <font>
      <sz val="14"/>
      <name val="뼻뮝"/>
      <family val="3"/>
    </font>
    <font>
      <sz val="12"/>
      <name val="바탕체"/>
      <family val="3"/>
    </font>
    <font>
      <sz val="12"/>
      <name val="뼻뮝"/>
      <family val="3"/>
    </font>
    <font>
      <sz val="10"/>
      <name val=".VnArial"/>
      <family val="2"/>
    </font>
    <font>
      <sz val="11"/>
      <name val="돋움"/>
      <family val="3"/>
    </font>
    <font>
      <sz val="10"/>
      <name val="굴림체"/>
      <family val="3"/>
    </font>
    <font>
      <sz val="10"/>
      <name val="Arial"/>
      <family val="2"/>
      <charset val="163"/>
    </font>
    <font>
      <sz val="8"/>
      <name val="Arial"/>
      <family val="2"/>
    </font>
    <font>
      <sz val="12"/>
      <name val=".VnTime"/>
      <family val="2"/>
    </font>
    <font>
      <sz val="11"/>
      <color theme="1"/>
      <name val="Times New Roman"/>
      <family val="1"/>
    </font>
    <font>
      <i/>
      <sz val="10"/>
      <name val="Times New Roman"/>
      <family val="1"/>
    </font>
    <font>
      <b/>
      <sz val="10"/>
      <name val="Times New Roman"/>
      <family val="1"/>
    </font>
    <font>
      <b/>
      <i/>
      <sz val="10"/>
      <name val="Times New Roman"/>
      <family val="1"/>
    </font>
    <font>
      <b/>
      <sz val="11"/>
      <color theme="1"/>
      <name val="Times New Roman"/>
      <family val="1"/>
    </font>
    <font>
      <sz val="12"/>
      <color indexed="8"/>
      <name val="Times New Roman"/>
      <family val="1"/>
    </font>
    <font>
      <b/>
      <sz val="11"/>
      <name val="Times New Roman"/>
      <family val="1"/>
    </font>
    <font>
      <b/>
      <sz val="12"/>
      <name val="Times New Roman"/>
      <family val="1"/>
    </font>
    <font>
      <sz val="12"/>
      <color theme="1"/>
      <name val="Times New Roman"/>
      <family val="1"/>
    </font>
    <font>
      <i/>
      <sz val="12"/>
      <name val="Times New Roman"/>
      <family val="1"/>
    </font>
    <font>
      <sz val="10"/>
      <color theme="1"/>
      <name val="Times New Roman"/>
      <family val="1"/>
    </font>
    <font>
      <b/>
      <sz val="14"/>
      <name val="Times New Roman"/>
      <family val="1"/>
    </font>
    <font>
      <sz val="10"/>
      <color rgb="FFFF0000"/>
      <name val="Arial"/>
      <family val="2"/>
    </font>
    <font>
      <sz val="10"/>
      <color rgb="FF000000"/>
      <name val="Times New Roman"/>
      <family val="2"/>
    </font>
    <font>
      <b/>
      <sz val="10"/>
      <color theme="1"/>
      <name val="Times New Roman"/>
      <family val="1"/>
    </font>
    <font>
      <sz val="10"/>
      <color theme="1"/>
      <name val="Arial"/>
      <family val="2"/>
    </font>
    <font>
      <b/>
      <sz val="10"/>
      <color theme="1"/>
      <name val="Arial"/>
      <family val="2"/>
    </font>
  </fonts>
  <fills count="8">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rgb="FFDCE6F1"/>
        <bgColor indexed="64"/>
      </patternFill>
    </fill>
    <fill>
      <patternFill patternType="solid">
        <fgColor rgb="FFFFFFFF"/>
        <bgColor indexed="64"/>
      </patternFill>
    </fill>
    <fill>
      <patternFill patternType="solid">
        <fgColor theme="0"/>
        <bgColor indexed="64"/>
      </patternFill>
    </fill>
  </fills>
  <borders count="42">
    <border>
      <left/>
      <right/>
      <top/>
      <bottom/>
      <diagonal/>
    </border>
    <border>
      <left style="thin">
        <color indexed="64"/>
      </left>
      <right style="thin">
        <color indexed="64"/>
      </right>
      <top style="dotted">
        <color indexed="64"/>
      </top>
      <bottom style="dotted">
        <color indexed="64"/>
      </bottom>
      <diagonal/>
    </border>
    <border>
      <left/>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right/>
      <top style="double">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right/>
      <top style="thin">
        <color indexed="64"/>
      </top>
      <bottom/>
      <diagonal/>
    </border>
    <border>
      <left style="thin">
        <color rgb="FF4F81BD"/>
      </left>
      <right style="thin">
        <color rgb="FF4F81BD"/>
      </right>
      <top style="thin">
        <color rgb="FF4F81BD"/>
      </top>
      <bottom style="thin">
        <color rgb="FF4F81BD"/>
      </bottom>
      <diagonal/>
    </border>
    <border>
      <left/>
      <right style="medium">
        <color indexed="8"/>
      </right>
      <top/>
      <bottom style="medium">
        <color indexed="8"/>
      </bottom>
      <diagonal/>
    </border>
    <border>
      <left style="medium">
        <color indexed="8"/>
      </left>
      <right style="medium">
        <color indexed="8"/>
      </right>
      <top/>
      <bottom style="medium">
        <color indexed="8"/>
      </bottom>
      <diagonal/>
    </border>
    <border>
      <left style="medium">
        <color indexed="64"/>
      </left>
      <right style="medium">
        <color indexed="64"/>
      </right>
      <top/>
      <bottom style="medium">
        <color indexed="64"/>
      </bottom>
      <diagonal/>
    </border>
    <border>
      <left/>
      <right style="medium">
        <color indexed="8"/>
      </right>
      <top style="medium">
        <color indexed="8"/>
      </top>
      <bottom style="medium">
        <color indexed="8"/>
      </bottom>
      <diagonal/>
    </border>
    <border>
      <left/>
      <right style="medium">
        <color indexed="8"/>
      </right>
      <top/>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style="medium">
        <color indexed="8"/>
      </left>
      <right/>
      <top style="thin">
        <color indexed="8"/>
      </top>
      <bottom style="medium">
        <color indexed="8"/>
      </bottom>
      <diagonal/>
    </border>
    <border>
      <left style="medium">
        <color indexed="64"/>
      </left>
      <right style="medium">
        <color indexed="64"/>
      </right>
      <top style="medium">
        <color indexed="64"/>
      </top>
      <bottom style="medium">
        <color indexed="8"/>
      </bottom>
      <diagonal/>
    </border>
    <border>
      <left style="medium">
        <color indexed="8"/>
      </left>
      <right/>
      <top style="medium">
        <color indexed="8"/>
      </top>
      <bottom style="thin">
        <color indexed="8"/>
      </bottom>
      <diagonal/>
    </border>
    <border>
      <left/>
      <right style="medium">
        <color indexed="64"/>
      </right>
      <top style="medium">
        <color indexed="64"/>
      </top>
      <bottom style="medium">
        <color indexed="64"/>
      </bottom>
      <diagonal/>
    </border>
    <border>
      <left/>
      <right style="medium">
        <color indexed="8"/>
      </right>
      <top style="medium">
        <color indexed="64"/>
      </top>
      <bottom style="medium">
        <color indexed="64"/>
      </bottom>
      <diagonal/>
    </border>
    <border>
      <left/>
      <right style="medium">
        <color indexed="8"/>
      </right>
      <top style="medium">
        <color indexed="8"/>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medium">
        <color indexed="64"/>
      </left>
      <right style="medium">
        <color indexed="8"/>
      </right>
      <top style="medium">
        <color indexed="64"/>
      </top>
      <bottom style="medium">
        <color indexed="64"/>
      </bottom>
      <diagonal/>
    </border>
    <border>
      <left/>
      <right style="thin">
        <color indexed="64"/>
      </right>
      <top style="hair">
        <color indexed="64"/>
      </top>
      <bottom style="hair">
        <color indexed="64"/>
      </bottom>
      <diagonal/>
    </border>
  </borders>
  <cellStyleXfs count="125">
    <xf numFmtId="0" fontId="0" fillId="0" borderId="0"/>
    <xf numFmtId="183" fontId="22" fillId="0" borderId="1">
      <alignment horizontal="center"/>
      <protection hidden="1"/>
    </xf>
    <xf numFmtId="173" fontId="23" fillId="0" borderId="0" applyFont="0" applyFill="0" applyBorder="0" applyAlignment="0" applyProtection="0"/>
    <xf numFmtId="0" fontId="24" fillId="0" borderId="0" applyFont="0" applyFill="0" applyBorder="0" applyAlignment="0" applyProtection="0"/>
    <xf numFmtId="178" fontId="23" fillId="0" borderId="0" applyFont="0" applyFill="0" applyBorder="0" applyAlignment="0" applyProtection="0"/>
    <xf numFmtId="0" fontId="10" fillId="0" borderId="0" applyNumberFormat="0" applyFill="0" applyBorder="0" applyAlignment="0" applyProtection="0"/>
    <xf numFmtId="166" fontId="10" fillId="0" borderId="0" applyFont="0" applyFill="0" applyBorder="0" applyAlignment="0" applyProtection="0"/>
    <xf numFmtId="168" fontId="25" fillId="0" borderId="0" applyFont="0" applyFill="0" applyBorder="0" applyAlignment="0" applyProtection="0"/>
    <xf numFmtId="169" fontId="25" fillId="0" borderId="0" applyFont="0" applyFill="0" applyBorder="0" applyAlignment="0" applyProtection="0"/>
    <xf numFmtId="165" fontId="10"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167" fontId="27" fillId="0" borderId="0" applyFont="0" applyFill="0" applyBorder="0" applyAlignment="0" applyProtection="0"/>
    <xf numFmtId="0" fontId="28"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NumberFormat="0" applyFill="0" applyBorder="0" applyAlignment="0" applyProtection="0"/>
    <xf numFmtId="0" fontId="29" fillId="0" borderId="0"/>
    <xf numFmtId="0" fontId="29" fillId="0" borderId="0"/>
    <xf numFmtId="185" fontId="30" fillId="0" borderId="0" applyFont="0" applyFill="0" applyBorder="0" applyAlignment="0" applyProtection="0"/>
    <xf numFmtId="184" fontId="30" fillId="0" borderId="0" applyFont="0" applyFill="0" applyBorder="0" applyAlignment="0" applyProtection="0"/>
    <xf numFmtId="0" fontId="31" fillId="0" borderId="0"/>
    <xf numFmtId="0" fontId="32" fillId="0" borderId="0"/>
    <xf numFmtId="186" fontId="33" fillId="0" borderId="2" applyBorder="0"/>
    <xf numFmtId="186" fontId="34" fillId="0" borderId="3">
      <protection locked="0"/>
    </xf>
    <xf numFmtId="187" fontId="35" fillId="0" borderId="3"/>
    <xf numFmtId="166" fontId="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10" fillId="0" borderId="0" applyFont="0" applyFill="0" applyBorder="0" applyAlignment="0" applyProtection="0"/>
    <xf numFmtId="3" fontId="10" fillId="0" borderId="0" applyFont="0" applyFill="0" applyBorder="0" applyAlignment="0" applyProtection="0"/>
    <xf numFmtId="188" fontId="36" fillId="0" borderId="0">
      <protection locked="0"/>
    </xf>
    <xf numFmtId="189" fontId="36" fillId="0" borderId="0">
      <protection locked="0"/>
    </xf>
    <xf numFmtId="190" fontId="37" fillId="0" borderId="4">
      <protection locked="0"/>
    </xf>
    <xf numFmtId="191" fontId="36" fillId="0" borderId="0">
      <protection locked="0"/>
    </xf>
    <xf numFmtId="192" fontId="36" fillId="0" borderId="0">
      <protection locked="0"/>
    </xf>
    <xf numFmtId="191" fontId="36" fillId="0" borderId="0" applyNumberFormat="0">
      <protection locked="0"/>
    </xf>
    <xf numFmtId="191" fontId="36" fillId="0" borderId="0">
      <protection locked="0"/>
    </xf>
    <xf numFmtId="186" fontId="38" fillId="0" borderId="1"/>
    <xf numFmtId="193" fontId="38" fillId="0" borderId="1"/>
    <xf numFmtId="171" fontId="10" fillId="0" borderId="0" applyFont="0" applyFill="0" applyBorder="0" applyAlignment="0" applyProtection="0"/>
    <xf numFmtId="186" fontId="22" fillId="0" borderId="1">
      <alignment horizontal="center"/>
      <protection hidden="1"/>
    </xf>
    <xf numFmtId="194" fontId="39" fillId="0" borderId="1">
      <alignment horizontal="center"/>
      <protection hidden="1"/>
    </xf>
    <xf numFmtId="2" fontId="22" fillId="0" borderId="1">
      <alignment horizontal="center"/>
      <protection hidden="1"/>
    </xf>
    <xf numFmtId="0" fontId="10" fillId="0" borderId="0" applyFont="0" applyFill="0" applyBorder="0" applyAlignment="0" applyProtection="0"/>
    <xf numFmtId="180" fontId="10" fillId="0" borderId="0" applyFont="0" applyFill="0" applyBorder="0" applyAlignment="0" applyProtection="0"/>
    <xf numFmtId="182" fontId="10" fillId="0" borderId="0" applyFont="0" applyFill="0" applyBorder="0" applyAlignment="0" applyProtection="0"/>
    <xf numFmtId="2" fontId="10" fillId="0" borderId="0" applyFont="0" applyFill="0" applyBorder="0" applyAlignment="0" applyProtection="0"/>
    <xf numFmtId="38" fontId="40" fillId="2" borderId="0" applyNumberFormat="0" applyBorder="0" applyAlignment="0" applyProtection="0"/>
    <xf numFmtId="0" fontId="41" fillId="0" borderId="0">
      <alignment horizontal="left"/>
    </xf>
    <xf numFmtId="0" fontId="11" fillId="0" borderId="5" applyNumberFormat="0" applyAlignment="0" applyProtection="0">
      <alignment horizontal="left" vertical="center"/>
    </xf>
    <xf numFmtId="0" fontId="11" fillId="0" borderId="6">
      <alignment horizontal="left" vertical="center"/>
    </xf>
    <xf numFmtId="0" fontId="15" fillId="0" borderId="0" applyNumberFormat="0" applyFill="0" applyBorder="0" applyAlignment="0" applyProtection="0"/>
    <xf numFmtId="0" fontId="11" fillId="0" borderId="0" applyNumberFormat="0" applyFill="0" applyBorder="0" applyAlignment="0" applyProtection="0"/>
    <xf numFmtId="195" fontId="42" fillId="0" borderId="0">
      <protection locked="0"/>
    </xf>
    <xf numFmtId="195" fontId="42" fillId="0" borderId="0">
      <protection locked="0"/>
    </xf>
    <xf numFmtId="10" fontId="40" fillId="2" borderId="7" applyNumberFormat="0" applyBorder="0" applyAlignment="0" applyProtection="0"/>
    <xf numFmtId="186" fontId="40" fillId="0" borderId="2" applyFont="0"/>
    <xf numFmtId="3" fontId="5" fillId="0" borderId="8"/>
    <xf numFmtId="41" fontId="5" fillId="0" borderId="0" applyFont="0" applyFill="0" applyBorder="0" applyAlignment="0" applyProtection="0"/>
    <xf numFmtId="43" fontId="5" fillId="0" borderId="0" applyFont="0" applyFill="0" applyBorder="0" applyAlignment="0" applyProtection="0"/>
    <xf numFmtId="0" fontId="43" fillId="0" borderId="9"/>
    <xf numFmtId="0" fontId="5" fillId="0" borderId="0" applyFont="0" applyFill="0" applyBorder="0" applyAlignment="0" applyProtection="0"/>
    <xf numFmtId="0" fontId="5" fillId="0" borderId="0" applyFont="0" applyFill="0" applyBorder="0" applyAlignment="0" applyProtection="0"/>
    <xf numFmtId="0" fontId="12" fillId="0" borderId="0" applyNumberFormat="0" applyFont="0" applyFill="0" applyAlignment="0"/>
    <xf numFmtId="0" fontId="38" fillId="0" borderId="0">
      <alignment horizontal="justify" vertical="top"/>
    </xf>
    <xf numFmtId="177" fontId="44" fillId="0" borderId="0"/>
    <xf numFmtId="0" fontId="55" fillId="0" borderId="0"/>
    <xf numFmtId="0" fontId="57" fillId="0" borderId="0"/>
    <xf numFmtId="0" fontId="10" fillId="0" borderId="0"/>
    <xf numFmtId="0" fontId="10" fillId="0" borderId="0" applyFont="0" applyFill="0" applyBorder="0" applyAlignment="0" applyProtection="0"/>
    <xf numFmtId="0" fontId="45" fillId="0" borderId="0"/>
    <xf numFmtId="9" fontId="5" fillId="0" borderId="0" applyFont="0" applyFill="0" applyBorder="0" applyAlignment="0" applyProtection="0"/>
    <xf numFmtId="10" fontId="10" fillId="0" borderId="0" applyFont="0" applyFill="0" applyBorder="0" applyAlignment="0" applyProtection="0"/>
    <xf numFmtId="9" fontId="10" fillId="0" borderId="0" applyFont="0" applyFill="0" applyBorder="0" applyAlignment="0" applyProtection="0"/>
    <xf numFmtId="9" fontId="46" fillId="0" borderId="10" applyNumberFormat="0" applyBorder="0"/>
    <xf numFmtId="0" fontId="10" fillId="0" borderId="0"/>
    <xf numFmtId="0" fontId="43" fillId="0" borderId="0"/>
    <xf numFmtId="0" fontId="47" fillId="0" borderId="0"/>
    <xf numFmtId="186" fontId="38" fillId="0" borderId="1">
      <protection hidden="1"/>
    </xf>
    <xf numFmtId="0" fontId="10" fillId="0" borderId="11" applyNumberFormat="0" applyFont="0" applyFill="0" applyAlignment="0" applyProtection="0"/>
    <xf numFmtId="0" fontId="48" fillId="0" borderId="0"/>
    <xf numFmtId="0" fontId="48" fillId="0" borderId="0"/>
    <xf numFmtId="179" fontId="10" fillId="0" borderId="0" applyFont="0" applyFill="0" applyBorder="0" applyAlignment="0" applyProtection="0"/>
    <xf numFmtId="181" fontId="10" fillId="0" borderId="0" applyFont="0" applyFill="0" applyBorder="0" applyAlignment="0" applyProtection="0"/>
    <xf numFmtId="40" fontId="49" fillId="0" borderId="0" applyFont="0" applyFill="0" applyBorder="0" applyAlignment="0" applyProtection="0"/>
    <xf numFmtId="38" fontId="49" fillId="0" borderId="0" applyFont="0" applyFill="0" applyBorder="0" applyAlignment="0" applyProtection="0"/>
    <xf numFmtId="0" fontId="49" fillId="0" borderId="0" applyFont="0" applyFill="0" applyBorder="0" applyAlignment="0" applyProtection="0"/>
    <xf numFmtId="0" fontId="49" fillId="0" borderId="0" applyFont="0" applyFill="0" applyBorder="0" applyAlignment="0" applyProtection="0"/>
    <xf numFmtId="9" fontId="50" fillId="0" borderId="0" applyFont="0" applyFill="0" applyBorder="0" applyAlignment="0" applyProtection="0"/>
    <xf numFmtId="0" fontId="51" fillId="0" borderId="0"/>
    <xf numFmtId="176" fontId="52" fillId="0" borderId="0" applyFont="0" applyFill="0" applyBorder="0" applyAlignment="0" applyProtection="0"/>
    <xf numFmtId="173" fontId="53" fillId="0" borderId="0" applyFont="0" applyFill="0" applyBorder="0" applyAlignment="0" applyProtection="0"/>
    <xf numFmtId="175" fontId="52" fillId="0" borderId="0" applyFont="0" applyFill="0" applyBorder="0" applyAlignment="0" applyProtection="0"/>
    <xf numFmtId="174" fontId="52" fillId="0" borderId="0" applyFont="0" applyFill="0" applyBorder="0" applyAlignment="0" applyProtection="0"/>
    <xf numFmtId="0" fontId="54" fillId="0" borderId="0"/>
    <xf numFmtId="0" fontId="16" fillId="0" borderId="0"/>
    <xf numFmtId="165" fontId="16" fillId="0" borderId="0" applyFont="0" applyFill="0" applyBorder="0" applyAlignment="0" applyProtection="0"/>
    <xf numFmtId="166" fontId="16" fillId="0" borderId="0" applyFont="0" applyFill="0" applyBorder="0" applyAlignment="0" applyProtection="0"/>
    <xf numFmtId="168" fontId="16" fillId="0" borderId="0" applyFont="0" applyFill="0" applyBorder="0" applyAlignment="0" applyProtection="0"/>
    <xf numFmtId="169" fontId="16" fillId="0" borderId="0" applyFont="0" applyFill="0" applyBorder="0" applyAlignment="0" applyProtection="0"/>
    <xf numFmtId="0" fontId="17"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4" fillId="0" borderId="0"/>
    <xf numFmtId="166" fontId="4" fillId="0" borderId="0" applyFont="0" applyFill="0" applyBorder="0" applyAlignment="0" applyProtection="0"/>
    <xf numFmtId="0" fontId="5" fillId="0" borderId="0"/>
    <xf numFmtId="166" fontId="5" fillId="0" borderId="0" applyFont="0" applyFill="0" applyBorder="0" applyAlignment="0" applyProtection="0"/>
    <xf numFmtId="0" fontId="3" fillId="0" borderId="0"/>
    <xf numFmtId="166" fontId="3" fillId="0" borderId="0" applyFont="0" applyFill="0" applyBorder="0" applyAlignment="0" applyProtection="0"/>
    <xf numFmtId="0" fontId="5" fillId="5" borderId="21">
      <alignment horizontal="left" vertical="center"/>
    </xf>
    <xf numFmtId="14" fontId="5" fillId="5" borderId="21">
      <alignment horizontal="right" vertical="center"/>
    </xf>
    <xf numFmtId="0" fontId="5" fillId="6" borderId="21">
      <alignment horizontal="left" vertical="center"/>
    </xf>
    <xf numFmtId="14" fontId="5" fillId="6" borderId="21">
      <alignment horizontal="right" vertical="center"/>
    </xf>
    <xf numFmtId="0" fontId="2" fillId="0" borderId="0"/>
    <xf numFmtId="166" fontId="2" fillId="0" borderId="0" applyFont="0" applyFill="0" applyBorder="0" applyAlignment="0" applyProtection="0"/>
    <xf numFmtId="0" fontId="1" fillId="0" borderId="0"/>
    <xf numFmtId="164" fontId="1" fillId="0" borderId="0" applyFont="0" applyFill="0" applyBorder="0" applyAlignment="0" applyProtection="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378">
    <xf numFmtId="0" fontId="0" fillId="0" borderId="0" xfId="0"/>
    <xf numFmtId="3" fontId="0" fillId="0" borderId="0" xfId="0" applyNumberFormat="1"/>
    <xf numFmtId="0" fontId="0" fillId="0" borderId="0" xfId="0" applyAlignment="1">
      <alignment horizontal="center"/>
    </xf>
    <xf numFmtId="0" fontId="6" fillId="0" borderId="0" xfId="0" applyFont="1" applyAlignment="1">
      <alignment horizontal="center"/>
    </xf>
    <xf numFmtId="0" fontId="8" fillId="0" borderId="0" xfId="0" applyFont="1" applyAlignment="1">
      <alignment horizontal="center"/>
    </xf>
    <xf numFmtId="0" fontId="6" fillId="0" borderId="7" xfId="0" applyFont="1" applyBorder="1" applyAlignment="1">
      <alignment horizontal="center"/>
    </xf>
    <xf numFmtId="3" fontId="6" fillId="0" borderId="7" xfId="0" applyNumberFormat="1" applyFont="1" applyBorder="1" applyAlignment="1">
      <alignment horizontal="center"/>
    </xf>
    <xf numFmtId="0" fontId="0" fillId="0" borderId="7" xfId="0" applyBorder="1" applyAlignment="1">
      <alignment horizontal="center"/>
    </xf>
    <xf numFmtId="3" fontId="0" fillId="0" borderId="7" xfId="0" applyNumberFormat="1" applyBorder="1" applyAlignment="1">
      <alignment horizontal="center"/>
    </xf>
    <xf numFmtId="0" fontId="0" fillId="0" borderId="7" xfId="0" applyBorder="1" applyAlignment="1"/>
    <xf numFmtId="0" fontId="6" fillId="0" borderId="0" xfId="0" applyFont="1"/>
    <xf numFmtId="0" fontId="6" fillId="3" borderId="7" xfId="0" applyFont="1" applyFill="1" applyBorder="1" applyAlignment="1">
      <alignment horizontal="center"/>
    </xf>
    <xf numFmtId="0" fontId="6" fillId="3" borderId="0" xfId="0" applyFont="1" applyFill="1"/>
    <xf numFmtId="0" fontId="6" fillId="0" borderId="0" xfId="0" applyFont="1" applyFill="1" applyBorder="1" applyAlignment="1">
      <alignment horizontal="center"/>
    </xf>
    <xf numFmtId="0" fontId="6" fillId="0" borderId="0" xfId="0" applyFont="1" applyFill="1"/>
    <xf numFmtId="0" fontId="12" fillId="0" borderId="0" xfId="0" applyFont="1"/>
    <xf numFmtId="49" fontId="0" fillId="0" borderId="7" xfId="0" applyNumberFormat="1" applyBorder="1" applyAlignment="1">
      <alignment horizontal="center"/>
    </xf>
    <xf numFmtId="3" fontId="6" fillId="3" borderId="7" xfId="0" applyNumberFormat="1" applyFont="1" applyFill="1" applyBorder="1" applyAlignment="1"/>
    <xf numFmtId="0" fontId="6" fillId="0" borderId="12" xfId="0" applyFont="1" applyBorder="1" applyAlignment="1">
      <alignment horizontal="center"/>
    </xf>
    <xf numFmtId="0" fontId="0" fillId="0" borderId="3" xfId="0" applyBorder="1" applyAlignment="1"/>
    <xf numFmtId="0" fontId="0" fillId="0" borderId="3" xfId="0" applyBorder="1" applyAlignment="1">
      <alignment horizontal="center"/>
    </xf>
    <xf numFmtId="0" fontId="6" fillId="0" borderId="3" xfId="0" applyFont="1" applyBorder="1" applyAlignment="1"/>
    <xf numFmtId="0" fontId="6" fillId="0" borderId="3" xfId="0" applyFont="1" applyBorder="1" applyAlignment="1">
      <alignment horizontal="center"/>
    </xf>
    <xf numFmtId="0" fontId="0" fillId="0" borderId="13" xfId="0" applyBorder="1" applyAlignment="1"/>
    <xf numFmtId="0" fontId="0" fillId="0" borderId="13" xfId="0" applyBorder="1" applyAlignment="1">
      <alignment horizontal="center"/>
    </xf>
    <xf numFmtId="0" fontId="6" fillId="0" borderId="3" xfId="0" applyFont="1" applyBorder="1" applyAlignment="1">
      <alignment shrinkToFit="1"/>
    </xf>
    <xf numFmtId="172" fontId="0" fillId="0" borderId="0" xfId="0" applyNumberFormat="1"/>
    <xf numFmtId="3" fontId="5" fillId="0" borderId="0" xfId="0" applyNumberFormat="1" applyFont="1" applyFill="1"/>
    <xf numFmtId="0" fontId="5" fillId="0" borderId="7" xfId="0" applyFont="1" applyFill="1" applyBorder="1" applyAlignment="1">
      <alignment horizontal="center"/>
    </xf>
    <xf numFmtId="0" fontId="0" fillId="0" borderId="0" xfId="0" applyFill="1" applyAlignment="1">
      <alignment horizontal="center"/>
    </xf>
    <xf numFmtId="0" fontId="0" fillId="0" borderId="0" xfId="0" applyFill="1"/>
    <xf numFmtId="0" fontId="6" fillId="4" borderId="7" xfId="0" applyFont="1" applyFill="1" applyBorder="1" applyAlignment="1">
      <alignment horizontal="center" vertical="center"/>
    </xf>
    <xf numFmtId="0" fontId="6" fillId="4" borderId="7" xfId="0" applyFont="1" applyFill="1" applyBorder="1" applyAlignment="1">
      <alignment horizontal="center" vertical="center" wrapText="1"/>
    </xf>
    <xf numFmtId="0" fontId="8" fillId="0" borderId="0" xfId="0" applyFont="1"/>
    <xf numFmtId="0" fontId="6" fillId="4" borderId="14" xfId="0" applyFont="1" applyFill="1" applyBorder="1" applyAlignment="1">
      <alignment horizontal="center"/>
    </xf>
    <xf numFmtId="165" fontId="0" fillId="0" borderId="3" xfId="0" applyNumberFormat="1" applyFill="1" applyBorder="1"/>
    <xf numFmtId="165" fontId="0" fillId="0" borderId="3" xfId="0" applyNumberFormat="1" applyBorder="1"/>
    <xf numFmtId="165" fontId="6" fillId="0" borderId="3" xfId="0" applyNumberFormat="1" applyFont="1" applyFill="1" applyBorder="1"/>
    <xf numFmtId="165" fontId="6" fillId="0" borderId="12" xfId="0" applyNumberFormat="1" applyFont="1" applyBorder="1" applyAlignment="1"/>
    <xf numFmtId="165" fontId="6" fillId="0" borderId="3" xfId="0" applyNumberFormat="1" applyFont="1" applyBorder="1"/>
    <xf numFmtId="165" fontId="6" fillId="0" borderId="12" xfId="0" applyNumberFormat="1" applyFont="1" applyBorder="1"/>
    <xf numFmtId="165" fontId="6" fillId="0" borderId="3" xfId="26" applyNumberFormat="1" applyFont="1" applyBorder="1"/>
    <xf numFmtId="165" fontId="6" fillId="3" borderId="7" xfId="0" applyNumberFormat="1" applyFont="1" applyFill="1" applyBorder="1" applyAlignment="1"/>
    <xf numFmtId="165" fontId="5" fillId="0" borderId="7" xfId="0" applyNumberFormat="1" applyFont="1" applyFill="1" applyBorder="1" applyAlignment="1"/>
    <xf numFmtId="0" fontId="0" fillId="0" borderId="0" xfId="0" applyBorder="1"/>
    <xf numFmtId="170" fontId="0" fillId="0" borderId="0" xfId="0" applyNumberFormat="1"/>
    <xf numFmtId="165" fontId="6" fillId="0" borderId="0" xfId="0" applyNumberFormat="1" applyFont="1" applyAlignment="1">
      <alignment horizontal="center"/>
    </xf>
    <xf numFmtId="170" fontId="0" fillId="0" borderId="0" xfId="26" applyNumberFormat="1" applyFont="1"/>
    <xf numFmtId="14" fontId="6" fillId="4" borderId="7" xfId="0" applyNumberFormat="1" applyFont="1" applyFill="1" applyBorder="1" applyAlignment="1">
      <alignment horizontal="center" vertical="center"/>
    </xf>
    <xf numFmtId="165" fontId="20" fillId="0" borderId="0" xfId="0" applyNumberFormat="1" applyFont="1" applyFill="1" applyBorder="1" applyAlignment="1"/>
    <xf numFmtId="0" fontId="0" fillId="0" borderId="15" xfId="0" applyBorder="1" applyAlignment="1">
      <alignment horizontal="center"/>
    </xf>
    <xf numFmtId="3" fontId="0" fillId="0" borderId="15" xfId="0" applyNumberFormat="1" applyBorder="1" applyAlignment="1">
      <alignment horizontal="center"/>
    </xf>
    <xf numFmtId="0" fontId="6" fillId="0" borderId="15" xfId="0" applyFont="1" applyBorder="1" applyAlignment="1">
      <alignment horizontal="center"/>
    </xf>
    <xf numFmtId="0" fontId="10" fillId="0" borderId="3" xfId="0" applyFont="1" applyBorder="1" applyAlignment="1"/>
    <xf numFmtId="0" fontId="10" fillId="0" borderId="3" xfId="0" applyFont="1" applyBorder="1" applyAlignment="1">
      <alignment horizontal="center"/>
    </xf>
    <xf numFmtId="0" fontId="6" fillId="2" borderId="15" xfId="0" applyFont="1" applyFill="1" applyBorder="1" applyAlignment="1">
      <alignment horizontal="center" vertical="center"/>
    </xf>
    <xf numFmtId="49" fontId="6" fillId="2" borderId="15" xfId="0" applyNumberFormat="1" applyFont="1" applyFill="1" applyBorder="1" applyAlignment="1">
      <alignment horizontal="center" vertical="center"/>
    </xf>
    <xf numFmtId="0" fontId="6" fillId="0" borderId="3" xfId="0" applyFont="1" applyBorder="1" applyAlignment="1">
      <alignment horizontal="left"/>
    </xf>
    <xf numFmtId="0" fontId="6" fillId="0" borderId="12" xfId="0" applyFont="1" applyBorder="1" applyAlignment="1">
      <alignment horizontal="left"/>
    </xf>
    <xf numFmtId="0" fontId="10" fillId="0" borderId="3" xfId="0" applyFont="1" applyBorder="1" applyAlignment="1">
      <alignment shrinkToFit="1"/>
    </xf>
    <xf numFmtId="0" fontId="6" fillId="0" borderId="14" xfId="0" applyFont="1" applyBorder="1" applyAlignment="1">
      <alignment horizontal="center"/>
    </xf>
    <xf numFmtId="3" fontId="0" fillId="2" borderId="15" xfId="0" applyNumberFormat="1" applyFill="1" applyBorder="1"/>
    <xf numFmtId="0" fontId="10" fillId="2" borderId="16" xfId="0" applyFont="1" applyFill="1" applyBorder="1" applyAlignment="1"/>
    <xf numFmtId="0" fontId="0" fillId="2" borderId="16" xfId="0" quotePrefix="1" applyFill="1" applyBorder="1" applyAlignment="1">
      <alignment horizontal="center"/>
    </xf>
    <xf numFmtId="3" fontId="0" fillId="2" borderId="16" xfId="0" applyNumberFormat="1" applyFill="1" applyBorder="1"/>
    <xf numFmtId="0" fontId="8" fillId="2" borderId="16" xfId="0" applyFont="1" applyFill="1" applyBorder="1" applyAlignment="1"/>
    <xf numFmtId="0" fontId="10" fillId="2" borderId="16" xfId="0" applyFont="1" applyFill="1" applyBorder="1" applyAlignment="1">
      <alignment horizontal="center"/>
    </xf>
    <xf numFmtId="0" fontId="10" fillId="2" borderId="17" xfId="0" applyFont="1" applyFill="1" applyBorder="1" applyAlignment="1"/>
    <xf numFmtId="0" fontId="10" fillId="2" borderId="17" xfId="0" applyFont="1" applyFill="1" applyBorder="1" applyAlignment="1">
      <alignment horizontal="center"/>
    </xf>
    <xf numFmtId="0" fontId="0" fillId="2" borderId="15" xfId="0" applyFill="1" applyBorder="1" applyAlignment="1"/>
    <xf numFmtId="0" fontId="6" fillId="0" borderId="18" xfId="0" applyFont="1" applyBorder="1" applyAlignment="1">
      <alignment horizontal="center"/>
    </xf>
    <xf numFmtId="0" fontId="10" fillId="0" borderId="19" xfId="0" applyFont="1" applyBorder="1" applyAlignment="1"/>
    <xf numFmtId="0" fontId="0" fillId="0" borderId="19" xfId="0" applyBorder="1" applyAlignment="1">
      <alignment horizontal="center"/>
    </xf>
    <xf numFmtId="0" fontId="6" fillId="0" borderId="18" xfId="0" applyFont="1" applyBorder="1" applyAlignment="1"/>
    <xf numFmtId="0" fontId="10" fillId="0" borderId="7" xfId="0" applyFont="1" applyBorder="1" applyAlignment="1"/>
    <xf numFmtId="49" fontId="10" fillId="0" borderId="7" xfId="0" applyNumberFormat="1" applyFont="1" applyBorder="1" applyAlignment="1">
      <alignment horizontal="center"/>
    </xf>
    <xf numFmtId="0" fontId="10" fillId="0" borderId="7" xfId="0" applyFont="1" applyBorder="1" applyAlignment="1">
      <alignment wrapText="1"/>
    </xf>
    <xf numFmtId="166" fontId="55" fillId="2" borderId="16" xfId="29" applyFont="1" applyFill="1" applyBorder="1"/>
    <xf numFmtId="49" fontId="14" fillId="0" borderId="0" xfId="0" applyNumberFormat="1" applyFont="1" applyFill="1"/>
    <xf numFmtId="0" fontId="6" fillId="0" borderId="0" xfId="0" applyFont="1" applyBorder="1" applyAlignment="1"/>
    <xf numFmtId="0" fontId="6" fillId="0" borderId="12" xfId="0" applyFont="1" applyBorder="1" applyAlignment="1">
      <alignment horizontal="left" wrapText="1"/>
    </xf>
    <xf numFmtId="0" fontId="6" fillId="0" borderId="7" xfId="0" applyFont="1" applyBorder="1" applyAlignment="1">
      <alignment horizontal="left" wrapText="1"/>
    </xf>
    <xf numFmtId="49" fontId="6" fillId="4" borderId="7" xfId="0" applyNumberFormat="1" applyFont="1" applyFill="1" applyBorder="1" applyAlignment="1">
      <alignment horizontal="center" vertical="center" wrapText="1"/>
    </xf>
    <xf numFmtId="49" fontId="6" fillId="2" borderId="15" xfId="0" applyNumberFormat="1" applyFont="1" applyFill="1" applyBorder="1" applyAlignment="1">
      <alignment horizontal="center" vertical="center" wrapText="1"/>
    </xf>
    <xf numFmtId="49" fontId="5" fillId="0" borderId="7" xfId="0" applyNumberFormat="1" applyFont="1" applyBorder="1" applyAlignment="1">
      <alignment horizontal="center"/>
    </xf>
    <xf numFmtId="49" fontId="0" fillId="0" borderId="0" xfId="0" applyNumberFormat="1" applyAlignment="1">
      <alignment horizontal="center" vertical="center"/>
    </xf>
    <xf numFmtId="49" fontId="0" fillId="0" borderId="7" xfId="0" applyNumberFormat="1" applyBorder="1" applyAlignment="1">
      <alignment horizontal="center" vertical="center"/>
    </xf>
    <xf numFmtId="49" fontId="0" fillId="0" borderId="15" xfId="0" applyNumberFormat="1" applyBorder="1" applyAlignment="1">
      <alignment horizontal="center" vertical="center"/>
    </xf>
    <xf numFmtId="49" fontId="6" fillId="0" borderId="12" xfId="0" applyNumberFormat="1" applyFont="1" applyBorder="1" applyAlignment="1">
      <alignment horizontal="center" vertical="center"/>
    </xf>
    <xf numFmtId="49" fontId="6" fillId="0" borderId="3" xfId="0" applyNumberFormat="1" applyFont="1" applyBorder="1" applyAlignment="1">
      <alignment horizontal="center" vertical="center"/>
    </xf>
    <xf numFmtId="49" fontId="5" fillId="0" borderId="3" xfId="0" quotePrefix="1" applyNumberFormat="1" applyFont="1" applyBorder="1" applyAlignment="1">
      <alignment horizontal="center" vertical="center"/>
    </xf>
    <xf numFmtId="49" fontId="10" fillId="0" borderId="3" xfId="0" applyNumberFormat="1" applyFont="1" applyBorder="1" applyAlignment="1">
      <alignment horizontal="center" vertical="center"/>
    </xf>
    <xf numFmtId="49" fontId="0" fillId="0" borderId="3" xfId="0" applyNumberFormat="1" applyBorder="1" applyAlignment="1">
      <alignment horizontal="center" vertical="center"/>
    </xf>
    <xf numFmtId="49" fontId="5" fillId="0" borderId="3" xfId="0" applyNumberFormat="1" applyFont="1" applyBorder="1" applyAlignment="1">
      <alignment horizontal="center" vertical="center"/>
    </xf>
    <xf numFmtId="49" fontId="6" fillId="0" borderId="7" xfId="0" applyNumberFormat="1" applyFont="1" applyBorder="1" applyAlignment="1">
      <alignment horizontal="center" vertical="center"/>
    </xf>
    <xf numFmtId="49" fontId="6" fillId="0" borderId="18" xfId="0" applyNumberFormat="1" applyFont="1" applyBorder="1" applyAlignment="1">
      <alignment horizontal="center" vertical="center"/>
    </xf>
    <xf numFmtId="49" fontId="0" fillId="0" borderId="13" xfId="0" applyNumberFormat="1" applyBorder="1" applyAlignment="1">
      <alignment horizontal="center" vertical="center"/>
    </xf>
    <xf numFmtId="49" fontId="6" fillId="3" borderId="7"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49" fontId="6" fillId="0" borderId="0" xfId="0" applyNumberFormat="1" applyFont="1" applyAlignment="1">
      <alignment horizontal="center" vertical="center"/>
    </xf>
    <xf numFmtId="49" fontId="0" fillId="2" borderId="15" xfId="0" applyNumberFormat="1" applyFill="1" applyBorder="1" applyAlignment="1">
      <alignment horizontal="center" vertical="center"/>
    </xf>
    <xf numFmtId="49" fontId="0" fillId="2" borderId="16" xfId="0" applyNumberFormat="1" applyFill="1" applyBorder="1" applyAlignment="1">
      <alignment horizontal="center" vertical="center"/>
    </xf>
    <xf numFmtId="49" fontId="10" fillId="2" borderId="16" xfId="0" applyNumberFormat="1" applyFont="1" applyFill="1" applyBorder="1" applyAlignment="1">
      <alignment horizontal="center" vertical="center"/>
    </xf>
    <xf numFmtId="49" fontId="10" fillId="2" borderId="17" xfId="0" applyNumberFormat="1" applyFont="1" applyFill="1" applyBorder="1" applyAlignment="1">
      <alignment horizontal="center" vertical="center"/>
    </xf>
    <xf numFmtId="49" fontId="5" fillId="2" borderId="16" xfId="0" applyNumberFormat="1" applyFont="1" applyFill="1" applyBorder="1" applyAlignment="1">
      <alignment horizontal="center" vertical="center"/>
    </xf>
    <xf numFmtId="0" fontId="8" fillId="0" borderId="0" xfId="0" applyFont="1" applyFill="1" applyBorder="1"/>
    <xf numFmtId="0" fontId="5" fillId="2" borderId="16" xfId="0" applyFont="1" applyFill="1" applyBorder="1" applyAlignment="1"/>
    <xf numFmtId="170" fontId="55" fillId="7" borderId="16" xfId="29" applyNumberFormat="1" applyFont="1" applyFill="1" applyBorder="1"/>
    <xf numFmtId="49" fontId="5" fillId="0" borderId="19" xfId="0" applyNumberFormat="1" applyFont="1" applyBorder="1" applyAlignment="1">
      <alignment horizontal="center" vertical="center"/>
    </xf>
    <xf numFmtId="170" fontId="5" fillId="0" borderId="41" xfId="26" applyNumberFormat="1" applyFont="1" applyFill="1" applyBorder="1" applyAlignment="1" applyProtection="1">
      <alignment horizontal="left" vertical="center" wrapText="1"/>
      <protection locked="0"/>
    </xf>
    <xf numFmtId="0" fontId="0" fillId="0" borderId="0" xfId="0" applyAlignment="1">
      <alignment horizontal="left"/>
    </xf>
    <xf numFmtId="49" fontId="5" fillId="0" borderId="3" xfId="0" applyNumberFormat="1" applyFont="1" applyFill="1" applyBorder="1" applyAlignment="1">
      <alignment horizontal="center" vertical="center"/>
    </xf>
    <xf numFmtId="49" fontId="6" fillId="0" borderId="3" xfId="0" quotePrefix="1" applyNumberFormat="1" applyFont="1" applyBorder="1" applyAlignment="1">
      <alignment horizontal="center" vertical="center"/>
    </xf>
    <xf numFmtId="170" fontId="68" fillId="0" borderId="0" xfId="114" applyNumberFormat="1" applyFont="1" applyFill="1" applyAlignment="1">
      <alignment horizontal="center" vertical="top" wrapText="1"/>
    </xf>
    <xf numFmtId="0" fontId="21" fillId="0" borderId="0" xfId="105" applyFont="1" applyFill="1" applyAlignment="1"/>
    <xf numFmtId="0" fontId="58" fillId="0" borderId="0" xfId="113" applyFont="1" applyFill="1"/>
    <xf numFmtId="170" fontId="45" fillId="0" borderId="0" xfId="114" applyNumberFormat="1" applyFont="1" applyFill="1"/>
    <xf numFmtId="0" fontId="59" fillId="0" borderId="0" xfId="113" applyFont="1" applyFill="1" applyAlignment="1">
      <alignment horizontal="left" vertical="top" wrapText="1"/>
    </xf>
    <xf numFmtId="0" fontId="60" fillId="0" borderId="0" xfId="113" applyFont="1" applyFill="1"/>
    <xf numFmtId="0" fontId="45" fillId="0" borderId="0" xfId="113" applyFont="1" applyFill="1" applyAlignment="1"/>
    <xf numFmtId="0" fontId="21" fillId="0" borderId="0" xfId="105" applyFont="1" applyFill="1"/>
    <xf numFmtId="170" fontId="21" fillId="0" borderId="0" xfId="114" applyNumberFormat="1" applyFont="1" applyFill="1"/>
    <xf numFmtId="0" fontId="64" fillId="0" borderId="7" xfId="105" applyFont="1" applyFill="1" applyBorder="1" applyAlignment="1">
      <alignment horizontal="center" vertical="center"/>
    </xf>
    <xf numFmtId="0" fontId="64" fillId="0" borderId="14" xfId="105" applyFont="1" applyFill="1" applyBorder="1" applyAlignment="1">
      <alignment vertical="center"/>
    </xf>
    <xf numFmtId="170" fontId="64" fillId="0" borderId="14" xfId="106" applyNumberFormat="1" applyFont="1" applyFill="1" applyBorder="1" applyAlignment="1">
      <alignment vertical="center"/>
    </xf>
    <xf numFmtId="170" fontId="64" fillId="0" borderId="7" xfId="114" applyNumberFormat="1" applyFont="1" applyFill="1" applyBorder="1" applyAlignment="1">
      <alignment vertical="center"/>
    </xf>
    <xf numFmtId="0" fontId="21" fillId="0" borderId="7" xfId="105" applyFont="1" applyFill="1" applyBorder="1" applyAlignment="1">
      <alignment horizontal="center" vertical="center"/>
    </xf>
    <xf numFmtId="14" fontId="63" fillId="0" borderId="7" xfId="113" applyNumberFormat="1" applyFont="1" applyFill="1" applyBorder="1" applyAlignment="1">
      <alignment horizontal="center" vertical="center" wrapText="1"/>
    </xf>
    <xf numFmtId="49" fontId="63" fillId="0" borderId="7" xfId="114" applyNumberFormat="1" applyFont="1" applyFill="1" applyBorder="1" applyAlignment="1">
      <alignment horizontal="center" vertical="center"/>
    </xf>
    <xf numFmtId="0" fontId="21" fillId="0" borderId="0" xfId="105" applyFont="1" applyFill="1" applyBorder="1" applyAlignment="1">
      <alignment horizontal="center" vertical="center"/>
    </xf>
    <xf numFmtId="0" fontId="58" fillId="0" borderId="0" xfId="113" applyFont="1" applyFill="1" applyBorder="1" applyAlignment="1">
      <alignment horizontal="left"/>
    </xf>
    <xf numFmtId="0" fontId="64" fillId="0" borderId="0" xfId="105" applyFont="1" applyFill="1" applyBorder="1" applyAlignment="1">
      <alignment vertical="center"/>
    </xf>
    <xf numFmtId="49" fontId="63" fillId="0" borderId="0" xfId="114" applyNumberFormat="1" applyFont="1" applyFill="1" applyBorder="1" applyAlignment="1">
      <alignment horizontal="center" vertical="center"/>
    </xf>
    <xf numFmtId="14" fontId="63" fillId="0" borderId="0" xfId="113" applyNumberFormat="1" applyFont="1" applyFill="1" applyBorder="1" applyAlignment="1">
      <alignment horizontal="center" vertical="center" wrapText="1"/>
    </xf>
    <xf numFmtId="0" fontId="45" fillId="0" borderId="0" xfId="113" applyFont="1" applyFill="1" applyAlignment="1">
      <alignment horizontal="left"/>
    </xf>
    <xf numFmtId="0" fontId="45" fillId="0" borderId="0" xfId="113" applyFont="1" applyFill="1" applyAlignment="1">
      <alignment horizontal="left" vertical="center" wrapText="1"/>
    </xf>
    <xf numFmtId="0" fontId="45" fillId="0" borderId="0" xfId="113" applyFont="1" applyFill="1"/>
    <xf numFmtId="0" fontId="45" fillId="0" borderId="0" xfId="113" applyFont="1" applyFill="1" applyAlignment="1">
      <alignment horizontal="left" wrapText="1"/>
    </xf>
    <xf numFmtId="0" fontId="21" fillId="0" borderId="0" xfId="105" applyFont="1" applyFill="1" applyAlignment="1">
      <alignment horizontal="left" vertical="center" wrapText="1"/>
    </xf>
    <xf numFmtId="0" fontId="21" fillId="0" borderId="0" xfId="105" applyFont="1" applyFill="1" applyAlignment="1">
      <alignment vertical="center" wrapText="1"/>
    </xf>
    <xf numFmtId="0" fontId="45" fillId="0" borderId="0" xfId="113" quotePrefix="1" applyFont="1" applyFill="1"/>
    <xf numFmtId="0" fontId="45" fillId="0" borderId="0" xfId="113" applyFont="1" applyFill="1" applyAlignment="1">
      <alignment horizontal="right"/>
    </xf>
    <xf numFmtId="0" fontId="45" fillId="0" borderId="0" xfId="113" applyFont="1" applyFill="1" applyAlignment="1">
      <alignment horizontal="center"/>
    </xf>
    <xf numFmtId="0" fontId="60" fillId="0" borderId="0" xfId="113" applyFont="1" applyFill="1" applyAlignment="1">
      <alignment horizontal="right" vertical="center" wrapText="1"/>
    </xf>
    <xf numFmtId="0" fontId="45" fillId="0" borderId="0" xfId="113" applyFont="1" applyFill="1" applyAlignment="1">
      <alignment horizontal="left" vertical="top" wrapText="1"/>
    </xf>
    <xf numFmtId="170" fontId="45" fillId="0" borderId="0" xfId="114" applyNumberFormat="1" applyFont="1" applyFill="1" applyAlignment="1">
      <alignment horizontal="center" vertical="top" wrapText="1"/>
    </xf>
    <xf numFmtId="170" fontId="45" fillId="0" borderId="0" xfId="114" applyNumberFormat="1" applyFont="1" applyFill="1" applyAlignment="1">
      <alignment horizontal="left" vertical="center" wrapText="1"/>
    </xf>
    <xf numFmtId="0" fontId="58" fillId="0" borderId="0" xfId="113" applyFont="1" applyFill="1" applyAlignment="1">
      <alignment horizontal="left" vertical="center"/>
    </xf>
    <xf numFmtId="170" fontId="45" fillId="0" borderId="0" xfId="114" applyNumberFormat="1" applyFont="1" applyFill="1" applyAlignment="1">
      <alignment horizontal="center" wrapText="1"/>
    </xf>
    <xf numFmtId="0" fontId="58" fillId="0" borderId="0" xfId="113" applyFont="1" applyFill="1" applyAlignment="1">
      <alignment horizontal="center"/>
    </xf>
    <xf numFmtId="0" fontId="60" fillId="0" borderId="0" xfId="113" applyFont="1" applyFill="1" applyAlignment="1">
      <alignment horizontal="center" vertical="top" wrapText="1"/>
    </xf>
    <xf numFmtId="170" fontId="60" fillId="0" borderId="0" xfId="114" applyNumberFormat="1" applyFont="1" applyFill="1" applyAlignment="1">
      <alignment horizontal="center" vertical="top" wrapText="1"/>
    </xf>
    <xf numFmtId="0" fontId="45" fillId="0" borderId="7" xfId="113" applyFont="1" applyFill="1" applyBorder="1" applyAlignment="1">
      <alignment horizontal="center" vertical="top" wrapText="1"/>
    </xf>
    <xf numFmtId="0" fontId="45" fillId="0" borderId="7" xfId="113" quotePrefix="1" applyFont="1" applyFill="1" applyBorder="1" applyAlignment="1">
      <alignment vertical="top" wrapText="1"/>
    </xf>
    <xf numFmtId="170" fontId="45" fillId="0" borderId="7" xfId="114" applyNumberFormat="1" applyFont="1" applyFill="1" applyBorder="1" applyAlignment="1">
      <alignment horizontal="center" vertical="center" wrapText="1"/>
    </xf>
    <xf numFmtId="0" fontId="45" fillId="0" borderId="7" xfId="113" applyFont="1" applyFill="1" applyBorder="1" applyAlignment="1">
      <alignment vertical="top" wrapText="1"/>
    </xf>
    <xf numFmtId="0" fontId="58" fillId="0" borderId="7" xfId="113" applyFont="1" applyFill="1" applyBorder="1"/>
    <xf numFmtId="0" fontId="45" fillId="0" borderId="0" xfId="113" applyFont="1" applyFill="1" applyBorder="1" applyAlignment="1">
      <alignment vertical="top" wrapText="1"/>
    </xf>
    <xf numFmtId="0" fontId="58" fillId="0" borderId="0" xfId="113" applyFont="1" applyFill="1" applyBorder="1"/>
    <xf numFmtId="0" fontId="60" fillId="0" borderId="0" xfId="113" applyFont="1" applyFill="1" applyAlignment="1">
      <alignment vertical="center" wrapText="1"/>
    </xf>
    <xf numFmtId="170" fontId="60" fillId="0" borderId="0" xfId="113" applyNumberFormat="1" applyFont="1" applyFill="1" applyAlignment="1">
      <alignment horizontal="center" vertical="top" wrapText="1"/>
    </xf>
    <xf numFmtId="170" fontId="60" fillId="0" borderId="0" xfId="113" applyNumberFormat="1" applyFont="1" applyFill="1"/>
    <xf numFmtId="0" fontId="45" fillId="0" borderId="0" xfId="113" quotePrefix="1" applyFont="1" applyFill="1" applyAlignment="1">
      <alignment horizontal="left" vertical="center" wrapText="1"/>
    </xf>
    <xf numFmtId="170" fontId="45" fillId="0" borderId="0" xfId="26" applyNumberFormat="1" applyFont="1" applyFill="1" applyAlignment="1">
      <alignment horizontal="right" vertical="center" wrapText="1"/>
    </xf>
    <xf numFmtId="0" fontId="45" fillId="0" borderId="0" xfId="113" quotePrefix="1" applyFont="1" applyFill="1" applyAlignment="1">
      <alignment horizontal="left" vertical="top" wrapText="1"/>
    </xf>
    <xf numFmtId="170" fontId="45" fillId="0" borderId="0" xfId="113" applyNumberFormat="1" applyFont="1" applyFill="1" applyAlignment="1">
      <alignment horizontal="center" vertical="top" wrapText="1"/>
    </xf>
    <xf numFmtId="0" fontId="62" fillId="0" borderId="0" xfId="113" applyFont="1" applyFill="1"/>
    <xf numFmtId="0" fontId="45" fillId="0" borderId="8" xfId="113" applyFont="1" applyFill="1" applyBorder="1" applyAlignment="1">
      <alignment horizontal="center" vertical="top" wrapText="1"/>
    </xf>
    <xf numFmtId="0" fontId="45" fillId="0" borderId="25" xfId="113" applyFont="1" applyFill="1" applyBorder="1" applyAlignment="1">
      <alignment horizontal="center" vertical="top" wrapText="1"/>
    </xf>
    <xf numFmtId="170" fontId="45" fillId="0" borderId="25" xfId="114" applyNumberFormat="1" applyFont="1" applyFill="1" applyBorder="1" applyAlignment="1">
      <alignment horizontal="center" vertical="top" wrapText="1"/>
    </xf>
    <xf numFmtId="0" fontId="60" fillId="0" borderId="23" xfId="113" applyFont="1" applyFill="1" applyBorder="1" applyAlignment="1">
      <alignment horizontal="center" vertical="top" wrapText="1"/>
    </xf>
    <xf numFmtId="0" fontId="45" fillId="0" borderId="22" xfId="113" applyFont="1" applyFill="1" applyBorder="1" applyAlignment="1">
      <alignment vertical="top" wrapText="1"/>
    </xf>
    <xf numFmtId="170" fontId="45" fillId="0" borderId="22" xfId="114" applyNumberFormat="1" applyFont="1" applyFill="1" applyBorder="1" applyAlignment="1">
      <alignment vertical="top" wrapText="1"/>
    </xf>
    <xf numFmtId="0" fontId="45" fillId="0" borderId="23" xfId="113" applyFont="1" applyFill="1" applyBorder="1" applyAlignment="1">
      <alignment vertical="center" wrapText="1"/>
    </xf>
    <xf numFmtId="170" fontId="45" fillId="0" borderId="22" xfId="114" applyNumberFormat="1" applyFont="1" applyFill="1" applyBorder="1" applyAlignment="1">
      <alignment vertical="center" wrapText="1"/>
    </xf>
    <xf numFmtId="0" fontId="45" fillId="0" borderId="28" xfId="113" applyFont="1" applyFill="1" applyBorder="1" applyAlignment="1">
      <alignment vertical="center" wrapText="1"/>
    </xf>
    <xf numFmtId="170" fontId="45" fillId="0" borderId="27" xfId="114" applyNumberFormat="1" applyFont="1" applyFill="1" applyBorder="1" applyAlignment="1">
      <alignment horizontal="center" vertical="top" wrapText="1"/>
    </xf>
    <xf numFmtId="170" fontId="45" fillId="0" borderId="34" xfId="114" applyNumberFormat="1" applyFont="1" applyFill="1" applyBorder="1" applyAlignment="1">
      <alignment horizontal="center" vertical="top" wrapText="1"/>
    </xf>
    <xf numFmtId="170" fontId="45" fillId="0" borderId="28" xfId="114" applyNumberFormat="1" applyFont="1" applyFill="1" applyBorder="1" applyAlignment="1">
      <alignment horizontal="center" vertical="top" wrapText="1"/>
    </xf>
    <xf numFmtId="170" fontId="45" fillId="0" borderId="26" xfId="114" applyNumberFormat="1" applyFont="1" applyFill="1" applyBorder="1" applyAlignment="1">
      <alignment horizontal="center" vertical="top" wrapText="1"/>
    </xf>
    <xf numFmtId="170" fontId="45" fillId="0" borderId="23" xfId="114" applyNumberFormat="1" applyFont="1" applyFill="1" applyBorder="1" applyAlignment="1">
      <alignment horizontal="center" vertical="top" wrapText="1"/>
    </xf>
    <xf numFmtId="170" fontId="45" fillId="0" borderId="22" xfId="114" applyNumberFormat="1" applyFont="1" applyFill="1" applyBorder="1" applyAlignment="1">
      <alignment horizontal="center" vertical="top" wrapText="1"/>
    </xf>
    <xf numFmtId="0" fontId="45" fillId="0" borderId="26" xfId="113" applyFont="1" applyFill="1" applyBorder="1" applyAlignment="1">
      <alignment vertical="top" wrapText="1"/>
    </xf>
    <xf numFmtId="170" fontId="45" fillId="0" borderId="0" xfId="114" applyNumberFormat="1" applyFont="1" applyFill="1" applyBorder="1" applyAlignment="1">
      <alignment vertical="top" wrapText="1"/>
    </xf>
    <xf numFmtId="170" fontId="45" fillId="0" borderId="0" xfId="114" applyNumberFormat="1" applyFont="1" applyFill="1" applyBorder="1" applyAlignment="1">
      <alignment horizontal="center" vertical="center" wrapText="1"/>
    </xf>
    <xf numFmtId="170" fontId="45" fillId="0" borderId="26" xfId="114" applyNumberFormat="1" applyFont="1" applyFill="1" applyBorder="1" applyAlignment="1">
      <alignment horizontal="center" vertical="center" wrapText="1"/>
    </xf>
    <xf numFmtId="170" fontId="45" fillId="0" borderId="28" xfId="114" applyNumberFormat="1" applyFont="1" applyFill="1" applyBorder="1" applyAlignment="1">
      <alignment horizontal="center" vertical="center" wrapText="1"/>
    </xf>
    <xf numFmtId="0" fontId="45" fillId="0" borderId="8" xfId="113" applyFont="1" applyFill="1" applyBorder="1" applyAlignment="1">
      <alignment vertical="top" wrapText="1"/>
    </xf>
    <xf numFmtId="170" fontId="60" fillId="0" borderId="33" xfId="113" applyNumberFormat="1" applyFont="1" applyFill="1" applyBorder="1" applyAlignment="1">
      <alignment vertical="top" wrapText="1"/>
    </xf>
    <xf numFmtId="0" fontId="60" fillId="0" borderId="23" xfId="113" applyFont="1" applyFill="1" applyBorder="1" applyAlignment="1">
      <alignment vertical="top" wrapText="1"/>
    </xf>
    <xf numFmtId="170" fontId="60" fillId="0" borderId="22" xfId="113" applyNumberFormat="1" applyFont="1" applyFill="1" applyBorder="1" applyAlignment="1">
      <alignment vertical="top" wrapText="1"/>
    </xf>
    <xf numFmtId="170" fontId="60" fillId="0" borderId="30" xfId="113" applyNumberFormat="1" applyFont="1" applyFill="1" applyBorder="1" applyAlignment="1">
      <alignment vertical="top" wrapText="1"/>
    </xf>
    <xf numFmtId="170" fontId="60" fillId="0" borderId="24" xfId="113" applyNumberFormat="1" applyFont="1" applyFill="1" applyBorder="1" applyAlignment="1">
      <alignment vertical="top" wrapText="1"/>
    </xf>
    <xf numFmtId="0" fontId="59" fillId="0" borderId="0" xfId="113" applyFont="1" applyFill="1"/>
    <xf numFmtId="0" fontId="45" fillId="0" borderId="33" xfId="113" applyFont="1" applyFill="1" applyBorder="1" applyAlignment="1">
      <alignment horizontal="center" vertical="top" wrapText="1"/>
    </xf>
    <xf numFmtId="170" fontId="45" fillId="0" borderId="32" xfId="114" applyNumberFormat="1" applyFont="1" applyFill="1" applyBorder="1" applyAlignment="1">
      <alignment horizontal="center" vertical="top" wrapText="1"/>
    </xf>
    <xf numFmtId="0" fontId="45" fillId="0" borderId="17" xfId="113" quotePrefix="1" applyFont="1" applyFill="1" applyBorder="1" applyAlignment="1">
      <alignment vertical="top" wrapText="1"/>
    </xf>
    <xf numFmtId="170" fontId="45" fillId="0" borderId="0" xfId="114" applyNumberFormat="1" applyFont="1" applyFill="1" applyBorder="1" applyAlignment="1">
      <alignment horizontal="center" vertical="top" wrapText="1"/>
    </xf>
    <xf numFmtId="170" fontId="45" fillId="0" borderId="17" xfId="114" applyNumberFormat="1" applyFont="1" applyFill="1" applyBorder="1" applyAlignment="1">
      <alignment horizontal="center" vertical="top" wrapText="1"/>
    </xf>
    <xf numFmtId="0" fontId="45" fillId="0" borderId="15" xfId="113" quotePrefix="1" applyFont="1" applyFill="1" applyBorder="1" applyAlignment="1">
      <alignment vertical="top" wrapText="1"/>
    </xf>
    <xf numFmtId="170" fontId="45" fillId="0" borderId="38" xfId="114" applyNumberFormat="1" applyFont="1" applyFill="1" applyBorder="1" applyAlignment="1">
      <alignment horizontal="center" vertical="top" wrapText="1"/>
    </xf>
    <xf numFmtId="170" fontId="45" fillId="0" borderId="15" xfId="114" applyNumberFormat="1" applyFont="1" applyFill="1" applyBorder="1" applyAlignment="1">
      <alignment horizontal="center" vertical="top" wrapText="1"/>
    </xf>
    <xf numFmtId="170" fontId="45" fillId="0" borderId="37" xfId="114" applyNumberFormat="1" applyFont="1" applyFill="1" applyBorder="1" applyAlignment="1">
      <alignment horizontal="center" vertical="top" wrapText="1"/>
    </xf>
    <xf numFmtId="0" fontId="45" fillId="0" borderId="16" xfId="113" quotePrefix="1" applyFont="1" applyFill="1" applyBorder="1" applyAlignment="1">
      <alignment vertical="top" wrapText="1"/>
    </xf>
    <xf numFmtId="9" fontId="45" fillId="0" borderId="4" xfId="72" applyFont="1" applyFill="1" applyBorder="1" applyAlignment="1">
      <alignment horizontal="center" vertical="top" wrapText="1"/>
    </xf>
    <xf numFmtId="170" fontId="45" fillId="0" borderId="16" xfId="114" applyNumberFormat="1" applyFont="1" applyFill="1" applyBorder="1" applyAlignment="1">
      <alignment horizontal="center" vertical="top" wrapText="1"/>
    </xf>
    <xf numFmtId="170" fontId="45" fillId="0" borderId="39" xfId="114" applyNumberFormat="1" applyFont="1" applyFill="1" applyBorder="1" applyAlignment="1">
      <alignment horizontal="center" vertical="top" wrapText="1"/>
    </xf>
    <xf numFmtId="9" fontId="45" fillId="0" borderId="16" xfId="72" applyFont="1" applyFill="1" applyBorder="1" applyAlignment="1">
      <alignment horizontal="center" vertical="top" wrapText="1"/>
    </xf>
    <xf numFmtId="0" fontId="58" fillId="0" borderId="17" xfId="113" applyFont="1" applyFill="1" applyBorder="1"/>
    <xf numFmtId="170" fontId="45" fillId="0" borderId="36" xfId="114" applyNumberFormat="1" applyFont="1" applyFill="1" applyBorder="1" applyAlignment="1">
      <alignment horizontal="center" vertical="top" wrapText="1"/>
    </xf>
    <xf numFmtId="0" fontId="60" fillId="0" borderId="40" xfId="113" applyFont="1" applyFill="1" applyBorder="1" applyAlignment="1">
      <alignment horizontal="center" vertical="top" wrapText="1"/>
    </xf>
    <xf numFmtId="170" fontId="45" fillId="0" borderId="33" xfId="114" applyNumberFormat="1" applyFont="1" applyFill="1" applyBorder="1" applyAlignment="1">
      <alignment horizontal="center" vertical="top" wrapText="1"/>
    </xf>
    <xf numFmtId="0" fontId="45" fillId="0" borderId="0" xfId="113" applyFont="1" applyFill="1" applyAlignment="1">
      <alignment vertical="top" wrapText="1"/>
    </xf>
    <xf numFmtId="0" fontId="19" fillId="0" borderId="0" xfId="113" applyFont="1" applyFill="1"/>
    <xf numFmtId="0" fontId="66" fillId="0" borderId="0" xfId="113" applyFont="1" applyFill="1"/>
    <xf numFmtId="0" fontId="65" fillId="0" borderId="0" xfId="113" applyFont="1" applyFill="1" applyAlignment="1">
      <alignment horizontal="center" vertical="center" wrapText="1"/>
    </xf>
    <xf numFmtId="0" fontId="19" fillId="0" borderId="0" xfId="113" applyFont="1" applyFill="1" applyAlignment="1">
      <alignment horizontal="center" vertical="top" wrapText="1"/>
    </xf>
    <xf numFmtId="170" fontId="19" fillId="0" borderId="0" xfId="114" applyNumberFormat="1" applyFont="1" applyFill="1"/>
    <xf numFmtId="0" fontId="45" fillId="0" borderId="0" xfId="113" applyFont="1" applyFill="1" applyAlignment="1">
      <alignment horizontal="center" vertical="top" wrapText="1"/>
    </xf>
    <xf numFmtId="0" fontId="65" fillId="0" borderId="0" xfId="113" applyFont="1" applyFill="1" applyAlignment="1">
      <alignment vertical="center" wrapText="1"/>
    </xf>
    <xf numFmtId="0" fontId="61" fillId="0" borderId="0" xfId="113" applyFont="1" applyFill="1"/>
    <xf numFmtId="165" fontId="6" fillId="0" borderId="41" xfId="0" applyNumberFormat="1" applyFont="1" applyFill="1" applyBorder="1"/>
    <xf numFmtId="165" fontId="0" fillId="0" borderId="41" xfId="0" applyNumberFormat="1" applyFill="1" applyBorder="1"/>
    <xf numFmtId="165" fontId="6" fillId="0" borderId="18" xfId="0" applyNumberFormat="1" applyFont="1" applyFill="1" applyBorder="1"/>
    <xf numFmtId="3" fontId="0" fillId="0" borderId="3" xfId="0" applyNumberFormat="1" applyFill="1" applyBorder="1"/>
    <xf numFmtId="165" fontId="5" fillId="0" borderId="18" xfId="0" applyNumberFormat="1" applyFont="1" applyFill="1" applyBorder="1"/>
    <xf numFmtId="3" fontId="0" fillId="0" borderId="16" xfId="0" applyNumberFormat="1" applyFill="1" applyBorder="1"/>
    <xf numFmtId="165" fontId="0" fillId="0" borderId="19" xfId="0" applyNumberFormat="1" applyFill="1" applyBorder="1"/>
    <xf numFmtId="165" fontId="6" fillId="0" borderId="7" xfId="0" applyNumberFormat="1" applyFont="1" applyFill="1" applyBorder="1" applyAlignment="1"/>
    <xf numFmtId="0" fontId="45" fillId="0" borderId="0" xfId="113" quotePrefix="1" applyFont="1" applyFill="1" applyAlignment="1">
      <alignment vertical="top" wrapText="1"/>
    </xf>
    <xf numFmtId="0" fontId="5" fillId="0" borderId="3" xfId="0" applyFont="1" applyBorder="1" applyAlignment="1"/>
    <xf numFmtId="0" fontId="45" fillId="0" borderId="0" xfId="113" applyFont="1" applyFill="1" applyAlignment="1">
      <alignment horizontal="left" vertical="center" wrapText="1"/>
    </xf>
    <xf numFmtId="0" fontId="45" fillId="0" borderId="0" xfId="113" quotePrefix="1" applyFont="1" applyFill="1" applyAlignment="1">
      <alignment horizontal="left" vertical="center" wrapText="1"/>
    </xf>
    <xf numFmtId="170" fontId="5" fillId="0" borderId="16" xfId="106" applyNumberFormat="1" applyFont="1" applyFill="1" applyBorder="1"/>
    <xf numFmtId="0" fontId="45" fillId="0" borderId="0" xfId="113" quotePrefix="1" applyFont="1" applyFill="1" applyAlignment="1">
      <alignment horizontal="left" vertical="center" wrapText="1"/>
    </xf>
    <xf numFmtId="0" fontId="45" fillId="0" borderId="0" xfId="113" applyFont="1" applyFill="1" applyAlignment="1">
      <alignment horizontal="left" vertical="center" wrapText="1"/>
    </xf>
    <xf numFmtId="0" fontId="45" fillId="0" borderId="0" xfId="113" quotePrefix="1" applyFont="1" applyFill="1" applyAlignment="1">
      <alignment horizontal="left" vertical="center" wrapText="1"/>
    </xf>
    <xf numFmtId="0" fontId="45" fillId="0" borderId="0" xfId="113" applyFont="1" applyFill="1" applyAlignment="1">
      <alignment horizontal="left" vertical="center" wrapText="1"/>
    </xf>
    <xf numFmtId="0" fontId="45" fillId="0" borderId="0" xfId="113" quotePrefix="1" applyFont="1" applyFill="1" applyAlignment="1">
      <alignment horizontal="left" vertical="center" wrapText="1"/>
    </xf>
    <xf numFmtId="170" fontId="5" fillId="0" borderId="7" xfId="0" applyNumberFormat="1" applyFont="1" applyFill="1" applyBorder="1" applyAlignment="1"/>
    <xf numFmtId="0" fontId="0" fillId="0" borderId="0" xfId="0" applyFill="1" applyAlignment="1">
      <alignment horizontal="center" wrapText="1"/>
    </xf>
    <xf numFmtId="170" fontId="45" fillId="0" borderId="0" xfId="26" applyNumberFormat="1" applyFont="1" applyFill="1" applyAlignment="1">
      <alignment horizontal="right" vertical="top" wrapText="1"/>
    </xf>
    <xf numFmtId="14" fontId="60" fillId="0" borderId="0" xfId="113" applyNumberFormat="1" applyFont="1" applyFill="1" applyAlignment="1">
      <alignment horizontal="right" vertical="center" wrapText="1"/>
    </xf>
    <xf numFmtId="0" fontId="45" fillId="0" borderId="0" xfId="113" applyFont="1" applyFill="1" applyAlignment="1">
      <alignment horizontal="left" vertical="center" wrapText="1"/>
    </xf>
    <xf numFmtId="0" fontId="45" fillId="0" borderId="0" xfId="113" quotePrefix="1" applyFont="1" applyFill="1" applyAlignment="1">
      <alignment horizontal="left" vertical="center" wrapText="1"/>
    </xf>
    <xf numFmtId="0" fontId="60" fillId="0" borderId="7" xfId="113" applyFont="1" applyFill="1" applyBorder="1" applyAlignment="1">
      <alignment vertical="top" wrapText="1"/>
    </xf>
    <xf numFmtId="170" fontId="62" fillId="0" borderId="7" xfId="113" applyNumberFormat="1" applyFont="1" applyFill="1" applyBorder="1"/>
    <xf numFmtId="0" fontId="62" fillId="0" borderId="7" xfId="113" applyFont="1" applyFill="1" applyBorder="1"/>
    <xf numFmtId="170" fontId="45" fillId="0" borderId="7" xfId="26" applyNumberFormat="1" applyFont="1" applyFill="1" applyBorder="1" applyAlignment="1">
      <alignment vertical="center" wrapText="1"/>
    </xf>
    <xf numFmtId="0" fontId="45" fillId="0" borderId="29" xfId="113" quotePrefix="1" applyFont="1" applyFill="1" applyBorder="1" applyAlignment="1">
      <alignment vertical="top" wrapText="1"/>
    </xf>
    <xf numFmtId="170" fontId="45" fillId="0" borderId="33" xfId="113" applyNumberFormat="1" applyFont="1" applyFill="1" applyBorder="1" applyAlignment="1">
      <alignment vertical="top" wrapText="1"/>
    </xf>
    <xf numFmtId="0" fontId="60" fillId="0" borderId="23" xfId="113" applyFont="1" applyFill="1" applyBorder="1" applyAlignment="1">
      <alignment vertical="center" wrapText="1"/>
    </xf>
    <xf numFmtId="0" fontId="60" fillId="0" borderId="22" xfId="113" applyFont="1" applyFill="1" applyBorder="1" applyAlignment="1">
      <alignment vertical="center" wrapText="1"/>
    </xf>
    <xf numFmtId="170" fontId="60" fillId="0" borderId="22" xfId="114" applyNumberFormat="1" applyFont="1" applyFill="1" applyBorder="1" applyAlignment="1">
      <alignment vertical="center" wrapText="1"/>
    </xf>
    <xf numFmtId="0" fontId="45" fillId="0" borderId="28" xfId="113" quotePrefix="1" applyFont="1" applyFill="1" applyBorder="1" applyAlignment="1">
      <alignment vertical="center" wrapText="1"/>
    </xf>
    <xf numFmtId="0" fontId="45" fillId="0" borderId="31" xfId="113" quotePrefix="1" applyFont="1" applyFill="1" applyBorder="1" applyAlignment="1">
      <alignment vertical="top" wrapText="1"/>
    </xf>
    <xf numFmtId="0" fontId="45" fillId="0" borderId="0" xfId="113" quotePrefix="1" applyFont="1" applyFill="1" applyAlignment="1">
      <alignment horizontal="left" vertical="center" wrapText="1"/>
    </xf>
    <xf numFmtId="3" fontId="70" fillId="0" borderId="16" xfId="0" applyNumberFormat="1" applyFont="1" applyFill="1" applyBorder="1"/>
    <xf numFmtId="170" fontId="45" fillId="0" borderId="26" xfId="26" applyNumberFormat="1" applyFont="1" applyFill="1" applyBorder="1" applyAlignment="1">
      <alignment vertical="top" wrapText="1"/>
    </xf>
    <xf numFmtId="166" fontId="5" fillId="0" borderId="16" xfId="29" applyFont="1" applyFill="1" applyBorder="1"/>
    <xf numFmtId="0" fontId="45" fillId="0" borderId="0" xfId="113" applyFont="1" applyFill="1" applyAlignment="1">
      <alignment horizontal="left" vertical="center" wrapText="1"/>
    </xf>
    <xf numFmtId="0" fontId="45" fillId="0" borderId="0" xfId="113" quotePrefix="1" applyFont="1" applyFill="1" applyAlignment="1">
      <alignment horizontal="left" vertical="center" wrapText="1"/>
    </xf>
    <xf numFmtId="3" fontId="71" fillId="6" borderId="36" xfId="0" applyNumberFormat="1" applyFont="1" applyFill="1" applyBorder="1" applyAlignment="1" applyProtection="1">
      <alignment horizontal="right" vertical="top"/>
    </xf>
    <xf numFmtId="170" fontId="68" fillId="0" borderId="7" xfId="26" applyNumberFormat="1" applyFont="1" applyFill="1" applyBorder="1" applyAlignment="1">
      <alignment vertical="center" wrapText="1"/>
    </xf>
    <xf numFmtId="170" fontId="68" fillId="0" borderId="7" xfId="26" applyNumberFormat="1" applyFont="1" applyFill="1" applyBorder="1" applyAlignment="1">
      <alignment horizontal="center" vertical="center" wrapText="1"/>
    </xf>
    <xf numFmtId="0" fontId="68" fillId="0" borderId="7" xfId="113" applyFont="1" applyFill="1" applyBorder="1" applyAlignment="1">
      <alignment horizontal="center" vertical="center" wrapText="1"/>
    </xf>
    <xf numFmtId="170" fontId="68" fillId="0" borderId="7" xfId="114" applyNumberFormat="1" applyFont="1" applyFill="1" applyBorder="1" applyAlignment="1">
      <alignment horizontal="center" vertical="center" wrapText="1"/>
    </xf>
    <xf numFmtId="0" fontId="21" fillId="0" borderId="14" xfId="105" applyFont="1" applyFill="1" applyBorder="1" applyAlignment="1">
      <alignment horizontal="left" vertical="center"/>
    </xf>
    <xf numFmtId="0" fontId="21" fillId="0" borderId="35" xfId="105" applyFont="1" applyFill="1" applyBorder="1" applyAlignment="1">
      <alignment horizontal="left" vertical="center"/>
    </xf>
    <xf numFmtId="0" fontId="45" fillId="0" borderId="0" xfId="113" applyFont="1" applyFill="1" applyAlignment="1">
      <alignment horizontal="left" vertical="center" wrapText="1"/>
    </xf>
    <xf numFmtId="0" fontId="45" fillId="0" borderId="0" xfId="113" quotePrefix="1" applyFont="1" applyFill="1" applyAlignment="1">
      <alignment horizontal="left" vertical="center" wrapText="1"/>
    </xf>
    <xf numFmtId="0" fontId="6" fillId="0" borderId="0" xfId="105" applyFont="1" applyBorder="1" applyAlignment="1"/>
    <xf numFmtId="0" fontId="5" fillId="0" borderId="0" xfId="105" applyFill="1" applyAlignment="1">
      <alignment horizontal="center"/>
    </xf>
    <xf numFmtId="0" fontId="5" fillId="0" borderId="0" xfId="105" applyFill="1"/>
    <xf numFmtId="0" fontId="8" fillId="0" borderId="0" xfId="105" applyFont="1" applyFill="1" applyAlignment="1">
      <alignment horizontal="center"/>
    </xf>
    <xf numFmtId="0" fontId="6" fillId="0" borderId="7" xfId="105" applyFont="1" applyFill="1" applyBorder="1" applyAlignment="1">
      <alignment horizontal="center" vertical="center"/>
    </xf>
    <xf numFmtId="0" fontId="6" fillId="0" borderId="7" xfId="105" applyFont="1" applyFill="1" applyBorder="1" applyAlignment="1">
      <alignment horizontal="center" vertical="center" wrapText="1"/>
    </xf>
    <xf numFmtId="3" fontId="6" fillId="0" borderId="7" xfId="105" applyNumberFormat="1" applyFont="1" applyFill="1" applyBorder="1" applyAlignment="1">
      <alignment horizontal="center" vertical="center" wrapText="1"/>
    </xf>
    <xf numFmtId="0" fontId="6" fillId="0" borderId="0" xfId="105" applyFont="1" applyFill="1" applyAlignment="1">
      <alignment horizontal="center"/>
    </xf>
    <xf numFmtId="0" fontId="5" fillId="0" borderId="7" xfId="105" applyFill="1" applyBorder="1" applyAlignment="1">
      <alignment horizontal="center"/>
    </xf>
    <xf numFmtId="3" fontId="5" fillId="0" borderId="7" xfId="105" applyNumberFormat="1" applyFill="1" applyBorder="1" applyAlignment="1">
      <alignment horizontal="center"/>
    </xf>
    <xf numFmtId="0" fontId="6" fillId="0" borderId="12" xfId="105" applyFont="1" applyFill="1" applyBorder="1" applyAlignment="1">
      <alignment horizontal="center" shrinkToFit="1"/>
    </xf>
    <xf numFmtId="49" fontId="6" fillId="0" borderId="12" xfId="105" applyNumberFormat="1" applyFont="1" applyFill="1" applyBorder="1" applyAlignment="1">
      <alignment horizontal="center"/>
    </xf>
    <xf numFmtId="0" fontId="6" fillId="0" borderId="12" xfId="105" applyFont="1" applyFill="1" applyBorder="1" applyAlignment="1">
      <alignment horizontal="center"/>
    </xf>
    <xf numFmtId="3" fontId="6" fillId="0" borderId="12" xfId="105" applyNumberFormat="1" applyFont="1" applyFill="1" applyBorder="1" applyAlignment="1"/>
    <xf numFmtId="0" fontId="6" fillId="0" borderId="0" xfId="105" applyFont="1" applyFill="1"/>
    <xf numFmtId="0" fontId="5" fillId="0" borderId="3" xfId="105" applyFill="1" applyBorder="1" applyAlignment="1">
      <alignment wrapText="1" shrinkToFit="1"/>
    </xf>
    <xf numFmtId="49" fontId="5" fillId="0" borderId="3" xfId="105" applyNumberFormat="1" applyFill="1" applyBorder="1" applyAlignment="1">
      <alignment horizontal="center"/>
    </xf>
    <xf numFmtId="0" fontId="5" fillId="0" borderId="3" xfId="105" applyFill="1" applyBorder="1"/>
    <xf numFmtId="165" fontId="5" fillId="0" borderId="3" xfId="105" applyNumberFormat="1" applyFill="1" applyBorder="1"/>
    <xf numFmtId="0" fontId="5" fillId="0" borderId="3" xfId="105" applyFont="1" applyFill="1" applyBorder="1" applyAlignment="1">
      <alignment shrinkToFit="1"/>
    </xf>
    <xf numFmtId="0" fontId="13" fillId="0" borderId="3" xfId="105" applyFont="1" applyFill="1" applyBorder="1" applyAlignment="1">
      <alignment shrinkToFit="1"/>
    </xf>
    <xf numFmtId="0" fontId="13" fillId="0" borderId="13" xfId="105" applyFont="1" applyFill="1" applyBorder="1" applyAlignment="1">
      <alignment shrinkToFit="1"/>
    </xf>
    <xf numFmtId="165" fontId="6" fillId="0" borderId="13" xfId="105" applyNumberFormat="1" applyFont="1" applyFill="1" applyBorder="1"/>
    <xf numFmtId="49" fontId="6" fillId="0" borderId="18" xfId="105" applyNumberFormat="1" applyFont="1" applyFill="1" applyBorder="1" applyAlignment="1">
      <alignment horizontal="center"/>
    </xf>
    <xf numFmtId="0" fontId="6" fillId="0" borderId="18" xfId="105" applyFont="1" applyFill="1" applyBorder="1" applyAlignment="1">
      <alignment horizontal="center"/>
    </xf>
    <xf numFmtId="165" fontId="5" fillId="0" borderId="18" xfId="105" applyNumberFormat="1" applyFill="1" applyBorder="1"/>
    <xf numFmtId="0" fontId="5" fillId="0" borderId="3" xfId="105" applyFont="1" applyFill="1" applyBorder="1" applyAlignment="1">
      <alignment wrapText="1" shrinkToFit="1"/>
    </xf>
    <xf numFmtId="49" fontId="5" fillId="0" borderId="3" xfId="105" applyNumberFormat="1" applyFont="1" applyFill="1" applyBorder="1" applyAlignment="1">
      <alignment horizontal="center"/>
    </xf>
    <xf numFmtId="49" fontId="6" fillId="0" borderId="13" xfId="105" applyNumberFormat="1" applyFont="1" applyFill="1" applyBorder="1" applyAlignment="1">
      <alignment horizontal="center"/>
    </xf>
    <xf numFmtId="0" fontId="6" fillId="0" borderId="13" xfId="105" applyFont="1" applyFill="1" applyBorder="1"/>
    <xf numFmtId="49" fontId="6" fillId="0" borderId="3" xfId="105" applyNumberFormat="1" applyFont="1" applyFill="1" applyBorder="1" applyAlignment="1">
      <alignment horizontal="center"/>
    </xf>
    <xf numFmtId="0" fontId="6" fillId="0" borderId="3" xfId="105" applyFont="1" applyFill="1" applyBorder="1"/>
    <xf numFmtId="165" fontId="6" fillId="0" borderId="3" xfId="105" applyNumberFormat="1" applyFont="1" applyFill="1" applyBorder="1"/>
    <xf numFmtId="0" fontId="6" fillId="0" borderId="3" xfId="105" applyFont="1" applyFill="1" applyBorder="1" applyAlignment="1">
      <alignment shrinkToFit="1"/>
    </xf>
    <xf numFmtId="0" fontId="6" fillId="0" borderId="13" xfId="105" applyFont="1" applyFill="1" applyBorder="1" applyAlignment="1">
      <alignment shrinkToFit="1"/>
    </xf>
    <xf numFmtId="0" fontId="14" fillId="0" borderId="0" xfId="105" applyFont="1" applyFill="1"/>
    <xf numFmtId="3" fontId="5" fillId="0" borderId="0" xfId="105" applyNumberFormat="1" applyFill="1"/>
    <xf numFmtId="3" fontId="6" fillId="0" borderId="0" xfId="105" applyNumberFormat="1" applyFont="1" applyFill="1" applyAlignment="1">
      <alignment horizontal="center"/>
    </xf>
    <xf numFmtId="3" fontId="5" fillId="0" borderId="0" xfId="105" applyNumberFormat="1" applyFont="1" applyFill="1"/>
    <xf numFmtId="170" fontId="5" fillId="0" borderId="17" xfId="106" applyNumberFormat="1" applyFont="1" applyFill="1" applyBorder="1"/>
    <xf numFmtId="0" fontId="45" fillId="0" borderId="0" xfId="113" quotePrefix="1" applyFont="1" applyFill="1" applyAlignment="1">
      <alignment horizontal="left" vertical="center" wrapText="1"/>
    </xf>
    <xf numFmtId="3" fontId="71" fillId="0" borderId="0" xfId="0" applyNumberFormat="1" applyFont="1" applyFill="1" applyBorder="1" applyAlignment="1" applyProtection="1">
      <alignment horizontal="right" vertical="top"/>
    </xf>
    <xf numFmtId="170" fontId="5" fillId="0" borderId="3" xfId="26" applyNumberFormat="1" applyFill="1" applyBorder="1"/>
    <xf numFmtId="165" fontId="73" fillId="0" borderId="7" xfId="0" applyNumberFormat="1" applyFont="1" applyFill="1" applyBorder="1" applyAlignment="1"/>
    <xf numFmtId="14" fontId="74" fillId="4" borderId="7" xfId="0" applyNumberFormat="1" applyFont="1" applyFill="1" applyBorder="1" applyAlignment="1">
      <alignment horizontal="center" vertical="center"/>
    </xf>
    <xf numFmtId="3" fontId="6" fillId="0" borderId="0" xfId="0" applyNumberFormat="1" applyFont="1" applyAlignment="1">
      <alignment horizontal="center"/>
    </xf>
    <xf numFmtId="3" fontId="10" fillId="0" borderId="0" xfId="0" applyNumberFormat="1" applyFont="1" applyAlignment="1">
      <alignment horizontal="center"/>
    </xf>
    <xf numFmtId="3" fontId="6" fillId="0" borderId="0" xfId="0" applyNumberFormat="1" applyFont="1" applyAlignment="1">
      <alignment horizontal="center" vertical="center" wrapText="1"/>
    </xf>
    <xf numFmtId="3" fontId="6" fillId="0" borderId="0" xfId="0" applyNumberFormat="1" applyFont="1" applyAlignment="1">
      <alignment horizontal="center" vertical="center"/>
    </xf>
    <xf numFmtId="0" fontId="9" fillId="0" borderId="0" xfId="0" applyFont="1" applyAlignment="1">
      <alignment horizontal="center"/>
    </xf>
    <xf numFmtId="0" fontId="8" fillId="0" borderId="0" xfId="0" applyFont="1" applyAlignment="1">
      <alignment horizontal="center"/>
    </xf>
    <xf numFmtId="0" fontId="11" fillId="7" borderId="0" xfId="0" applyFont="1" applyFill="1" applyAlignment="1">
      <alignment horizontal="center"/>
    </xf>
    <xf numFmtId="0" fontId="8" fillId="0" borderId="0" xfId="0" applyFont="1" applyFill="1" applyAlignment="1">
      <alignment horizontal="left" wrapText="1"/>
    </xf>
    <xf numFmtId="0" fontId="7" fillId="0" borderId="0" xfId="0" applyFont="1" applyFill="1" applyAlignment="1">
      <alignment horizontal="left" vertical="center"/>
    </xf>
    <xf numFmtId="0" fontId="5" fillId="0" borderId="0" xfId="0" applyFont="1" applyFill="1" applyAlignment="1">
      <alignment horizontal="left" vertical="center"/>
    </xf>
    <xf numFmtId="0" fontId="6" fillId="0" borderId="0" xfId="0" applyFont="1" applyAlignment="1">
      <alignment horizontal="left"/>
    </xf>
    <xf numFmtId="3" fontId="8" fillId="0" borderId="0" xfId="0" applyNumberFormat="1" applyFont="1" applyAlignment="1">
      <alignment horizontal="center" wrapText="1"/>
    </xf>
    <xf numFmtId="0" fontId="7" fillId="0" borderId="0" xfId="0" applyFont="1" applyFill="1" applyAlignment="1">
      <alignment horizontal="left"/>
    </xf>
    <xf numFmtId="0" fontId="5" fillId="0" borderId="0" xfId="0" applyFont="1" applyFill="1" applyAlignment="1">
      <alignment horizontal="left"/>
    </xf>
    <xf numFmtId="0" fontId="6" fillId="0" borderId="0" xfId="0" applyFont="1" applyAlignment="1">
      <alignment horizontal="left" vertical="center"/>
    </xf>
    <xf numFmtId="0" fontId="7" fillId="0" borderId="0" xfId="105" applyFont="1" applyFill="1" applyAlignment="1">
      <alignment horizontal="center"/>
    </xf>
    <xf numFmtId="3" fontId="6" fillId="0" borderId="0" xfId="105" applyNumberFormat="1" applyFont="1" applyFill="1" applyAlignment="1">
      <alignment horizontal="center"/>
    </xf>
    <xf numFmtId="0" fontId="8" fillId="0" borderId="0" xfId="105" applyFont="1" applyFill="1" applyAlignment="1">
      <alignment horizontal="left" wrapText="1"/>
    </xf>
    <xf numFmtId="3" fontId="8" fillId="0" borderId="0" xfId="105" applyNumberFormat="1" applyFont="1" applyFill="1" applyAlignment="1">
      <alignment horizontal="center" wrapText="1"/>
    </xf>
    <xf numFmtId="0" fontId="9" fillId="0" borderId="0" xfId="105" applyFont="1" applyFill="1" applyAlignment="1">
      <alignment horizontal="center"/>
    </xf>
    <xf numFmtId="0" fontId="8" fillId="0" borderId="0" xfId="105" applyFont="1" applyFill="1" applyAlignment="1">
      <alignment horizontal="center"/>
    </xf>
    <xf numFmtId="0" fontId="8" fillId="0" borderId="20" xfId="105" applyFont="1" applyFill="1" applyBorder="1" applyAlignment="1">
      <alignment horizontal="center"/>
    </xf>
    <xf numFmtId="0" fontId="7" fillId="0" borderId="0" xfId="105" applyFont="1" applyFill="1" applyAlignment="1">
      <alignment horizontal="left"/>
    </xf>
    <xf numFmtId="3" fontId="7" fillId="0" borderId="0" xfId="105" applyNumberFormat="1" applyFont="1" applyFill="1" applyAlignment="1">
      <alignment horizontal="center"/>
    </xf>
    <xf numFmtId="0" fontId="5" fillId="0" borderId="0" xfId="105" applyFont="1" applyFill="1" applyAlignment="1">
      <alignment horizontal="left"/>
    </xf>
    <xf numFmtId="3" fontId="5" fillId="0" borderId="0" xfId="105" applyNumberFormat="1" applyFont="1" applyFill="1" applyAlignment="1">
      <alignment horizontal="center"/>
    </xf>
    <xf numFmtId="0" fontId="45" fillId="0" borderId="0" xfId="113" applyFont="1" applyFill="1" applyAlignment="1">
      <alignment horizontal="left" vertical="top" wrapText="1"/>
    </xf>
    <xf numFmtId="0" fontId="64" fillId="0" borderId="7" xfId="105" applyFont="1" applyFill="1" applyBorder="1" applyAlignment="1">
      <alignment horizontal="center" vertical="center"/>
    </xf>
    <xf numFmtId="0" fontId="21" fillId="0" borderId="7" xfId="105" applyFont="1" applyFill="1" applyBorder="1" applyAlignment="1">
      <alignment horizontal="left" vertical="center"/>
    </xf>
    <xf numFmtId="0" fontId="21" fillId="0" borderId="14" xfId="105" applyFont="1" applyFill="1" applyBorder="1" applyAlignment="1">
      <alignment horizontal="left" vertical="center" shrinkToFit="1"/>
    </xf>
    <xf numFmtId="0" fontId="21" fillId="0" borderId="35" xfId="105" applyFont="1" applyFill="1" applyBorder="1" applyAlignment="1">
      <alignment horizontal="left" vertical="center" shrinkToFit="1"/>
    </xf>
    <xf numFmtId="0" fontId="58" fillId="0" borderId="14" xfId="113" applyFont="1" applyFill="1" applyBorder="1" applyAlignment="1">
      <alignment horizontal="left" vertical="center"/>
    </xf>
    <xf numFmtId="0" fontId="58" fillId="0" borderId="35" xfId="113" applyFont="1" applyFill="1" applyBorder="1" applyAlignment="1">
      <alignment horizontal="left" vertical="center"/>
    </xf>
    <xf numFmtId="0" fontId="64" fillId="0" borderId="0" xfId="113" applyFont="1" applyFill="1" applyAlignment="1">
      <alignment horizontal="center" vertical="center"/>
    </xf>
    <xf numFmtId="0" fontId="64" fillId="0" borderId="0" xfId="105" applyFont="1" applyFill="1" applyAlignment="1">
      <alignment horizontal="left" vertical="top" wrapText="1"/>
    </xf>
    <xf numFmtId="0" fontId="21" fillId="0" borderId="0" xfId="105" applyFont="1" applyFill="1" applyAlignment="1">
      <alignment horizontal="left" vertical="top" wrapText="1"/>
    </xf>
    <xf numFmtId="0" fontId="69" fillId="0" borderId="0" xfId="113" applyFont="1" applyFill="1" applyAlignment="1">
      <alignment horizontal="center" vertical="center"/>
    </xf>
    <xf numFmtId="0" fontId="64" fillId="0" borderId="0" xfId="113" applyFont="1" applyFill="1" applyAlignment="1">
      <alignment horizontal="left" vertical="top" wrapText="1"/>
    </xf>
    <xf numFmtId="0" fontId="60" fillId="0" borderId="0" xfId="113" applyFont="1" applyFill="1" applyAlignment="1">
      <alignment horizontal="center" vertical="center" wrapText="1"/>
    </xf>
    <xf numFmtId="0" fontId="59" fillId="0" borderId="0" xfId="113" applyFont="1" applyFill="1" applyAlignment="1">
      <alignment horizontal="left" wrapText="1"/>
    </xf>
    <xf numFmtId="0" fontId="59" fillId="0" borderId="0" xfId="113" applyFont="1" applyFill="1" applyAlignment="1">
      <alignment horizontal="center" vertical="top" wrapText="1"/>
    </xf>
    <xf numFmtId="0" fontId="59" fillId="0" borderId="0" xfId="113" applyFont="1" applyFill="1" applyAlignment="1">
      <alignment horizontal="left" vertical="top" wrapText="1"/>
    </xf>
    <xf numFmtId="0" fontId="45" fillId="0" borderId="0" xfId="113" applyFont="1" applyFill="1" applyAlignment="1">
      <alignment horizontal="left" vertical="center" wrapText="1"/>
    </xf>
    <xf numFmtId="0" fontId="21" fillId="0" borderId="0" xfId="105" applyFont="1" applyFill="1" applyAlignment="1">
      <alignment horizontal="left" vertical="justify" wrapText="1"/>
    </xf>
    <xf numFmtId="0" fontId="21" fillId="0" borderId="0" xfId="105" applyFont="1" applyFill="1" applyAlignment="1">
      <alignment horizontal="left" wrapText="1"/>
    </xf>
    <xf numFmtId="14" fontId="72" fillId="0" borderId="7" xfId="113" applyNumberFormat="1" applyFont="1" applyFill="1" applyBorder="1" applyAlignment="1">
      <alignment horizontal="center" vertical="center" wrapText="1"/>
    </xf>
    <xf numFmtId="0" fontId="72" fillId="0" borderId="7" xfId="113" applyFont="1" applyFill="1" applyBorder="1" applyAlignment="1">
      <alignment horizontal="center" vertical="center" wrapText="1"/>
    </xf>
    <xf numFmtId="14" fontId="60" fillId="0" borderId="7" xfId="113" applyNumberFormat="1" applyFont="1" applyFill="1" applyBorder="1" applyAlignment="1">
      <alignment horizontal="center" vertical="center" wrapText="1"/>
    </xf>
    <xf numFmtId="0" fontId="60" fillId="0" borderId="7" xfId="113" applyFont="1" applyFill="1" applyBorder="1" applyAlignment="1">
      <alignment horizontal="center" vertical="center" wrapText="1"/>
    </xf>
    <xf numFmtId="0" fontId="21" fillId="0" borderId="14" xfId="105" applyFont="1" applyFill="1" applyBorder="1" applyAlignment="1">
      <alignment horizontal="left" vertical="center"/>
    </xf>
    <xf numFmtId="0" fontId="21" fillId="0" borderId="35" xfId="105" applyFont="1" applyFill="1" applyBorder="1" applyAlignment="1">
      <alignment horizontal="left" vertical="center"/>
    </xf>
    <xf numFmtId="0" fontId="19" fillId="0" borderId="0" xfId="113" applyFont="1" applyFill="1" applyAlignment="1">
      <alignment horizontal="center" vertical="top" wrapText="1"/>
    </xf>
    <xf numFmtId="0" fontId="19" fillId="0" borderId="0" xfId="113" applyFont="1" applyFill="1" applyAlignment="1">
      <alignment horizontal="left" vertical="top" wrapText="1"/>
    </xf>
    <xf numFmtId="0" fontId="67" fillId="0" borderId="0" xfId="113" applyNumberFormat="1" applyFont="1" applyFill="1" applyAlignment="1">
      <alignment horizontal="center" vertical="top" wrapText="1"/>
    </xf>
    <xf numFmtId="0" fontId="45" fillId="0" borderId="0" xfId="113" quotePrefix="1" applyFont="1" applyFill="1" applyAlignment="1">
      <alignment horizontal="left" vertical="center" wrapText="1"/>
    </xf>
    <xf numFmtId="0" fontId="65" fillId="0" borderId="0" xfId="113" applyFont="1" applyFill="1" applyAlignment="1">
      <alignment horizontal="center" vertical="center" wrapText="1"/>
    </xf>
    <xf numFmtId="0" fontId="65" fillId="0" borderId="0" xfId="113" applyFont="1" applyFill="1" applyAlignment="1">
      <alignment horizontal="left" vertical="center" wrapText="1"/>
    </xf>
    <xf numFmtId="0" fontId="21" fillId="0" borderId="0" xfId="105" applyFont="1" applyFill="1" applyAlignment="1">
      <alignment horizontal="left" vertical="center" wrapText="1"/>
    </xf>
    <xf numFmtId="0" fontId="21" fillId="0" borderId="0" xfId="105" applyFont="1" applyFill="1" applyAlignment="1">
      <alignment horizontal="left"/>
    </xf>
    <xf numFmtId="0" fontId="21" fillId="0" borderId="0" xfId="105" applyFont="1" applyFill="1" applyAlignment="1">
      <alignment horizontal="left" vertical="top"/>
    </xf>
    <xf numFmtId="0" fontId="45" fillId="0" borderId="15" xfId="113" applyFont="1" applyFill="1" applyBorder="1" applyAlignment="1">
      <alignment horizontal="left" vertical="center" wrapText="1"/>
    </xf>
    <xf numFmtId="0" fontId="45" fillId="0" borderId="17" xfId="113" applyFont="1" applyFill="1" applyBorder="1" applyAlignment="1">
      <alignment horizontal="left" vertical="center" wrapText="1"/>
    </xf>
  </cellXfs>
  <cellStyles count="125">
    <cellStyle name="%" xfId="1"/>
    <cellStyle name="??" xfId="2"/>
    <cellStyle name="?? [0.00]_ Att. 1- Cover" xfId="3"/>
    <cellStyle name="?? [0]" xfId="4"/>
    <cellStyle name="?_x001d_??%U©÷u&amp;H©÷9_x0008_? s&#10;_x0007__x0001__x0001_" xfId="5"/>
    <cellStyle name="???? [0.00]_BE-BQ" xfId="6"/>
    <cellStyle name="??????????????????? [0]_FTC_OFFER" xfId="7"/>
    <cellStyle name="???????????????????_FTC_OFFER" xfId="8"/>
    <cellStyle name="????_BE-BQ" xfId="9"/>
    <cellStyle name="???[0]_?? DI" xfId="10"/>
    <cellStyle name="???_?? DI" xfId="11"/>
    <cellStyle name="??[0]_BRE" xfId="12"/>
    <cellStyle name="??_ ??? ???? " xfId="13"/>
    <cellStyle name="??A? [0]_laroux_1_¢¬???¢â? " xfId="14"/>
    <cellStyle name="??A?_laroux_1_¢¬???¢â? " xfId="15"/>
    <cellStyle name="?ðÇ%U?&amp;H?_x0008_?s&#10;_x0007__x0001__x0001_" xfId="16"/>
    <cellStyle name="•W?_Format" xfId="17"/>
    <cellStyle name="•W€_Format" xfId="18"/>
    <cellStyle name="ÄÞ¸¶ [0]_1" xfId="19"/>
    <cellStyle name="ÄÞ¸¶_1" xfId="20"/>
    <cellStyle name="Ç¥ÁØ_laroux_4_ÃÑÇÕ°è " xfId="21"/>
    <cellStyle name="category" xfId="22"/>
    <cellStyle name="CC1" xfId="23"/>
    <cellStyle name="CC2" xfId="24"/>
    <cellStyle name="chchuyen" xfId="25"/>
    <cellStyle name="Comma" xfId="26" builtinId="3"/>
    <cellStyle name="Comma 2" xfId="27"/>
    <cellStyle name="Comma 2 2" xfId="28"/>
    <cellStyle name="Comma 3" xfId="29"/>
    <cellStyle name="Comma 3 2" xfId="106"/>
    <cellStyle name="Comma 4" xfId="104"/>
    <cellStyle name="Comma 5" xfId="108"/>
    <cellStyle name="Comma 5 2" xfId="114"/>
    <cellStyle name="Comma 6" xfId="116"/>
    <cellStyle name="Comma0" xfId="30"/>
    <cellStyle name="CT1" xfId="31"/>
    <cellStyle name="CT2" xfId="32"/>
    <cellStyle name="CT4" xfId="33"/>
    <cellStyle name="CT5" xfId="34"/>
    <cellStyle name="ct7" xfId="35"/>
    <cellStyle name="ct8" xfId="36"/>
    <cellStyle name="cth1" xfId="37"/>
    <cellStyle name="Cthuc" xfId="38"/>
    <cellStyle name="Cthuc1" xfId="39"/>
    <cellStyle name="Currency0" xfId="40"/>
    <cellStyle name="d" xfId="41"/>
    <cellStyle name="d%" xfId="42"/>
    <cellStyle name="d1" xfId="43"/>
    <cellStyle name="Date" xfId="44"/>
    <cellStyle name="Dezimal [0]_UXO VII" xfId="45"/>
    <cellStyle name="Dezimal_UXO VII" xfId="46"/>
    <cellStyle name="EvenStyleCERTDATE" xfId="112"/>
    <cellStyle name="EvenStyleCERTNO" xfId="111"/>
    <cellStyle name="Fixed" xfId="47"/>
    <cellStyle name="Grey" xfId="48"/>
    <cellStyle name="HEADER" xfId="49"/>
    <cellStyle name="Header1" xfId="50"/>
    <cellStyle name="Header2" xfId="51"/>
    <cellStyle name="Heading 1" xfId="52" builtinId="16" customBuiltin="1"/>
    <cellStyle name="Heading 2" xfId="53" builtinId="17" customBuiltin="1"/>
    <cellStyle name="Heading1" xfId="54"/>
    <cellStyle name="Heading2" xfId="55"/>
    <cellStyle name="Input [yellow]" xfId="56"/>
    <cellStyle name="luc" xfId="57"/>
    <cellStyle name="luc2" xfId="58"/>
    <cellStyle name="Milliers [0]_      " xfId="59"/>
    <cellStyle name="Milliers_      " xfId="60"/>
    <cellStyle name="Model" xfId="61"/>
    <cellStyle name="Monétaire [0]_      " xfId="62"/>
    <cellStyle name="Monétaire_      " xfId="63"/>
    <cellStyle name="n" xfId="64"/>
    <cellStyle name="n1" xfId="65"/>
    <cellStyle name="Normal" xfId="0" builtinId="0"/>
    <cellStyle name="Normal - Style1" xfId="66"/>
    <cellStyle name="Normal 10" xfId="121"/>
    <cellStyle name="Normal 11" xfId="122"/>
    <cellStyle name="Normal 12" xfId="123"/>
    <cellStyle name="Normal 13" xfId="124"/>
    <cellStyle name="Normal 2" xfId="67"/>
    <cellStyle name="Normal 2 2" xfId="68"/>
    <cellStyle name="Normal 2 3" xfId="117"/>
    <cellStyle name="Normal 3" xfId="69"/>
    <cellStyle name="Normal 3 2" xfId="105"/>
    <cellStyle name="Normal 4" xfId="103"/>
    <cellStyle name="Normal 5" xfId="107"/>
    <cellStyle name="Normal 5 2" xfId="113"/>
    <cellStyle name="Normal 6" xfId="115"/>
    <cellStyle name="Normal 7" xfId="118"/>
    <cellStyle name="Normal 8" xfId="119"/>
    <cellStyle name="Normal 9" xfId="120"/>
    <cellStyle name="OddStyleCERTDATE" xfId="110"/>
    <cellStyle name="OddStyleCERTNO" xfId="109"/>
    <cellStyle name="omma [0]_Mktg Prog" xfId="70"/>
    <cellStyle name="ormal_Sheet1_1" xfId="71"/>
    <cellStyle name="Percent" xfId="72" builtinId="5"/>
    <cellStyle name="Percent [2]" xfId="73"/>
    <cellStyle name="Percent 2" xfId="74"/>
    <cellStyle name="PERCENTAGE" xfId="75"/>
    <cellStyle name="Style 1" xfId="76"/>
    <cellStyle name="subhead" xfId="77"/>
    <cellStyle name="symbol" xfId="78"/>
    <cellStyle name="tde" xfId="79"/>
    <cellStyle name="Total" xfId="80" builtinId="25" customBuiltin="1"/>
    <cellStyle name="VN new romanNormal" xfId="81"/>
    <cellStyle name="VN time new roman" xfId="82"/>
    <cellStyle name="Währung [0]_UXO VII" xfId="83"/>
    <cellStyle name="Währung_UXO VII" xfId="84"/>
    <cellStyle name="똿뗦먛귟 [0.00]_PRODUCT DETAIL Q1" xfId="85"/>
    <cellStyle name="똿뗦먛귟_PRODUCT DETAIL Q1" xfId="86"/>
    <cellStyle name="믅됞 [0.00]_PRODUCT DETAIL Q1" xfId="87"/>
    <cellStyle name="믅됞_PRODUCT DETAIL Q1" xfId="88"/>
    <cellStyle name="백분율_95" xfId="89"/>
    <cellStyle name="뷭?_BOOKSHIP" xfId="90"/>
    <cellStyle name="콤마 [0]_1202" xfId="91"/>
    <cellStyle name="콤마_1202" xfId="92"/>
    <cellStyle name="통화 [0]_1202" xfId="93"/>
    <cellStyle name="통화_1202" xfId="94"/>
    <cellStyle name="표준_(정보부문)월별인원계획" xfId="95"/>
    <cellStyle name="一般_Book1" xfId="96"/>
    <cellStyle name="千分位[0]_Book1" xfId="97"/>
    <cellStyle name="千分位_Book1" xfId="98"/>
    <cellStyle name="貨幣 [0]_Book1" xfId="99"/>
    <cellStyle name="貨幣_Book1" xfId="100"/>
    <cellStyle name="超連結_Book1" xfId="101"/>
    <cellStyle name="隨後的超連結_Book1" xfId="10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VNAC\AppData\Local\Microsoft\Windows\Temporary%20Internet%20Files\Content.Outlook\B9S1JF1W\VNAC07-BCTC2009-new.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Honghanh\Candoi%20nam%202006\SSKT2007\0407\0107\Acc%200601-06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VNAC\VNAC-BCTC2009-hopnha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dministrator\Documents\Zalo%20Received%20Files\LCTT-%20Q3202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thanh\Downloads\Qu&#253;%204\B&#7843;ng%20c&#226;n%20&#273;&#7889;i%20s&#7889;%20ph&#225;t%20sinh.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hi tiet tren CDPS"/>
      <sheetName val="NKC"/>
      <sheetName val="CDPS"/>
      <sheetName val="CDKT"/>
      <sheetName val="KQHDKQ "/>
      <sheetName val="CDPS-EN"/>
      <sheetName val="CDKT-EN"/>
      <sheetName val="KQHDKD-EN"/>
      <sheetName val="Socai"/>
      <sheetName val="Thuyetminh"/>
      <sheetName val="LCTT"/>
      <sheetName val="NKC (2)"/>
      <sheetName val="thuchi"/>
      <sheetName val="Sheet2"/>
      <sheetName val="Sheet3"/>
      <sheetName val="DMTK"/>
    </sheetNames>
    <sheetDataSet>
      <sheetData sheetId="0" refreshError="1"/>
      <sheetData sheetId="1" refreshError="1"/>
      <sheetData sheetId="2">
        <row r="10">
          <cell r="D10">
            <v>0</v>
          </cell>
        </row>
        <row r="11">
          <cell r="D11">
            <v>0</v>
          </cell>
        </row>
        <row r="12">
          <cell r="D12">
            <v>0</v>
          </cell>
        </row>
        <row r="13">
          <cell r="D13">
            <v>0</v>
          </cell>
        </row>
        <row r="14">
          <cell r="D14">
            <v>0</v>
          </cell>
        </row>
        <row r="15">
          <cell r="D15">
            <v>0</v>
          </cell>
        </row>
        <row r="16">
          <cell r="D16">
            <v>0</v>
          </cell>
        </row>
        <row r="17">
          <cell r="D17">
            <v>0</v>
          </cell>
        </row>
        <row r="18">
          <cell r="D18">
            <v>0</v>
          </cell>
        </row>
        <row r="19">
          <cell r="D19">
            <v>0</v>
          </cell>
        </row>
        <row r="20">
          <cell r="D20">
            <v>0</v>
          </cell>
        </row>
        <row r="21">
          <cell r="D21">
            <v>0</v>
          </cell>
        </row>
        <row r="22">
          <cell r="D22">
            <v>0</v>
          </cell>
        </row>
        <row r="23">
          <cell r="D23">
            <v>0</v>
          </cell>
        </row>
        <row r="24">
          <cell r="D24">
            <v>0</v>
          </cell>
        </row>
        <row r="25">
          <cell r="D25">
            <v>0</v>
          </cell>
        </row>
        <row r="26">
          <cell r="D26">
            <v>0</v>
          </cell>
        </row>
        <row r="27">
          <cell r="D27">
            <v>0</v>
          </cell>
        </row>
        <row r="28">
          <cell r="D28">
            <v>0</v>
          </cell>
        </row>
        <row r="29">
          <cell r="D29">
            <v>0</v>
          </cell>
        </row>
        <row r="30">
          <cell r="D30">
            <v>0</v>
          </cell>
        </row>
        <row r="31">
          <cell r="D31">
            <v>0</v>
          </cell>
        </row>
        <row r="32">
          <cell r="D32">
            <v>0</v>
          </cell>
        </row>
        <row r="33">
          <cell r="D33">
            <v>0</v>
          </cell>
        </row>
        <row r="34">
          <cell r="D34">
            <v>0</v>
          </cell>
        </row>
        <row r="35">
          <cell r="D35">
            <v>0</v>
          </cell>
        </row>
        <row r="36">
          <cell r="D36">
            <v>0</v>
          </cell>
        </row>
        <row r="37">
          <cell r="D37">
            <v>0</v>
          </cell>
        </row>
        <row r="38">
          <cell r="D38">
            <v>0</v>
          </cell>
        </row>
        <row r="39">
          <cell r="D39">
            <v>0</v>
          </cell>
        </row>
        <row r="40">
          <cell r="D40">
            <v>0</v>
          </cell>
        </row>
        <row r="41">
          <cell r="D41">
            <v>0</v>
          </cell>
        </row>
        <row r="42">
          <cell r="D42">
            <v>0</v>
          </cell>
        </row>
        <row r="43">
          <cell r="D43">
            <v>0</v>
          </cell>
        </row>
        <row r="44">
          <cell r="D44">
            <v>0</v>
          </cell>
        </row>
        <row r="45">
          <cell r="D45">
            <v>0</v>
          </cell>
        </row>
        <row r="46">
          <cell r="D46">
            <v>0</v>
          </cell>
        </row>
        <row r="47">
          <cell r="D47">
            <v>0</v>
          </cell>
        </row>
        <row r="48">
          <cell r="D48">
            <v>0</v>
          </cell>
        </row>
        <row r="49">
          <cell r="D49">
            <v>0</v>
          </cell>
        </row>
        <row r="50">
          <cell r="D50">
            <v>0</v>
          </cell>
        </row>
        <row r="51">
          <cell r="D51">
            <v>0</v>
          </cell>
        </row>
        <row r="52">
          <cell r="D52">
            <v>0</v>
          </cell>
        </row>
        <row r="53">
          <cell r="D53">
            <v>0</v>
          </cell>
        </row>
        <row r="54">
          <cell r="D54">
            <v>0</v>
          </cell>
        </row>
        <row r="55">
          <cell r="D55">
            <v>0</v>
          </cell>
        </row>
        <row r="56">
          <cell r="D56">
            <v>0</v>
          </cell>
        </row>
        <row r="57">
          <cell r="D57">
            <v>0</v>
          </cell>
        </row>
        <row r="58">
          <cell r="D58">
            <v>0</v>
          </cell>
        </row>
        <row r="59">
          <cell r="D59">
            <v>0</v>
          </cell>
        </row>
        <row r="60">
          <cell r="D60">
            <v>0</v>
          </cell>
        </row>
        <row r="61">
          <cell r="D61">
            <v>0</v>
          </cell>
        </row>
        <row r="62">
          <cell r="D62">
            <v>0</v>
          </cell>
        </row>
        <row r="63">
          <cell r="D63">
            <v>0</v>
          </cell>
        </row>
        <row r="64">
          <cell r="D64">
            <v>0</v>
          </cell>
        </row>
        <row r="65">
          <cell r="D65">
            <v>0</v>
          </cell>
        </row>
        <row r="66">
          <cell r="D66">
            <v>0</v>
          </cell>
        </row>
        <row r="67">
          <cell r="D67">
            <v>0</v>
          </cell>
        </row>
        <row r="68">
          <cell r="D68">
            <v>0</v>
          </cell>
        </row>
        <row r="69">
          <cell r="D69">
            <v>0</v>
          </cell>
        </row>
        <row r="70">
          <cell r="D70">
            <v>0</v>
          </cell>
        </row>
        <row r="71">
          <cell r="D71">
            <v>0</v>
          </cell>
        </row>
        <row r="72">
          <cell r="D72">
            <v>0</v>
          </cell>
        </row>
        <row r="73">
          <cell r="D73">
            <v>0</v>
          </cell>
        </row>
        <row r="74">
          <cell r="D74">
            <v>0</v>
          </cell>
        </row>
        <row r="75">
          <cell r="D75">
            <v>0</v>
          </cell>
        </row>
        <row r="76">
          <cell r="D76">
            <v>0</v>
          </cell>
        </row>
        <row r="77">
          <cell r="D77">
            <v>0</v>
          </cell>
        </row>
        <row r="78">
          <cell r="D78">
            <v>0</v>
          </cell>
        </row>
        <row r="79">
          <cell r="D79">
            <v>0</v>
          </cell>
        </row>
        <row r="80">
          <cell r="D80">
            <v>0</v>
          </cell>
        </row>
        <row r="81">
          <cell r="D81">
            <v>0</v>
          </cell>
        </row>
        <row r="82">
          <cell r="D82">
            <v>0</v>
          </cell>
        </row>
        <row r="83">
          <cell r="D83">
            <v>0</v>
          </cell>
        </row>
        <row r="84">
          <cell r="D84">
            <v>0</v>
          </cell>
        </row>
        <row r="85">
          <cell r="D85">
            <v>0</v>
          </cell>
        </row>
        <row r="86">
          <cell r="D86">
            <v>0</v>
          </cell>
        </row>
        <row r="87">
          <cell r="D87">
            <v>0</v>
          </cell>
        </row>
        <row r="88">
          <cell r="D88">
            <v>0</v>
          </cell>
        </row>
        <row r="89">
          <cell r="D89">
            <v>0</v>
          </cell>
        </row>
        <row r="90">
          <cell r="D90">
            <v>0</v>
          </cell>
        </row>
        <row r="91">
          <cell r="D91">
            <v>0</v>
          </cell>
        </row>
        <row r="92">
          <cell r="D92">
            <v>0</v>
          </cell>
        </row>
        <row r="93">
          <cell r="D93">
            <v>0</v>
          </cell>
        </row>
        <row r="94">
          <cell r="D94">
            <v>0</v>
          </cell>
        </row>
        <row r="95">
          <cell r="D95">
            <v>0</v>
          </cell>
        </row>
        <row r="96">
          <cell r="D96">
            <v>0</v>
          </cell>
        </row>
        <row r="97">
          <cell r="D97">
            <v>0</v>
          </cell>
        </row>
        <row r="98">
          <cell r="D98">
            <v>0</v>
          </cell>
        </row>
        <row r="99">
          <cell r="D99">
            <v>0</v>
          </cell>
        </row>
        <row r="100">
          <cell r="D100">
            <v>0</v>
          </cell>
        </row>
        <row r="101">
          <cell r="D101">
            <v>0</v>
          </cell>
        </row>
        <row r="102">
          <cell r="D102">
            <v>0</v>
          </cell>
        </row>
        <row r="103">
          <cell r="D103">
            <v>0</v>
          </cell>
        </row>
        <row r="104">
          <cell r="D104">
            <v>0</v>
          </cell>
        </row>
        <row r="105">
          <cell r="D105">
            <v>0</v>
          </cell>
        </row>
        <row r="106">
          <cell r="D106">
            <v>0</v>
          </cell>
        </row>
        <row r="107">
          <cell r="D107">
            <v>0</v>
          </cell>
        </row>
        <row r="108">
          <cell r="D108">
            <v>0</v>
          </cell>
        </row>
        <row r="109">
          <cell r="D109">
            <v>0</v>
          </cell>
        </row>
        <row r="110">
          <cell r="D110">
            <v>0</v>
          </cell>
        </row>
        <row r="111">
          <cell r="D111">
            <v>0</v>
          </cell>
        </row>
        <row r="112">
          <cell r="D112">
            <v>0</v>
          </cell>
        </row>
        <row r="113">
          <cell r="D113">
            <v>0</v>
          </cell>
        </row>
        <row r="114">
          <cell r="D114">
            <v>0</v>
          </cell>
        </row>
        <row r="115">
          <cell r="D115">
            <v>0</v>
          </cell>
        </row>
        <row r="116">
          <cell r="D116">
            <v>0</v>
          </cell>
        </row>
        <row r="117">
          <cell r="D117">
            <v>0</v>
          </cell>
        </row>
        <row r="118">
          <cell r="D118">
            <v>0</v>
          </cell>
        </row>
        <row r="119">
          <cell r="D119">
            <v>0</v>
          </cell>
        </row>
        <row r="120">
          <cell r="D120">
            <v>0</v>
          </cell>
        </row>
        <row r="121">
          <cell r="D121">
            <v>0</v>
          </cell>
        </row>
        <row r="122">
          <cell r="D122">
            <v>0</v>
          </cell>
        </row>
        <row r="123">
          <cell r="D123">
            <v>0</v>
          </cell>
        </row>
        <row r="124">
          <cell r="D124">
            <v>0</v>
          </cell>
        </row>
        <row r="125">
          <cell r="D125">
            <v>0</v>
          </cell>
        </row>
        <row r="126">
          <cell r="D126">
            <v>0</v>
          </cell>
        </row>
        <row r="127">
          <cell r="D127">
            <v>0</v>
          </cell>
        </row>
        <row r="128">
          <cell r="D128">
            <v>0</v>
          </cell>
        </row>
        <row r="129">
          <cell r="D129">
            <v>0</v>
          </cell>
        </row>
        <row r="130">
          <cell r="D130">
            <v>0</v>
          </cell>
        </row>
        <row r="131">
          <cell r="D131">
            <v>0</v>
          </cell>
        </row>
        <row r="132">
          <cell r="D132">
            <v>0</v>
          </cell>
        </row>
        <row r="133">
          <cell r="D133">
            <v>0</v>
          </cell>
        </row>
        <row r="134">
          <cell r="D134">
            <v>0</v>
          </cell>
        </row>
        <row r="135">
          <cell r="D135">
            <v>0</v>
          </cell>
        </row>
        <row r="136">
          <cell r="D136">
            <v>0</v>
          </cell>
        </row>
        <row r="137">
          <cell r="D137">
            <v>0</v>
          </cell>
        </row>
        <row r="138">
          <cell r="D138">
            <v>0</v>
          </cell>
        </row>
        <row r="139">
          <cell r="D139">
            <v>0</v>
          </cell>
        </row>
        <row r="140">
          <cell r="D140">
            <v>0</v>
          </cell>
        </row>
        <row r="141">
          <cell r="D141">
            <v>0</v>
          </cell>
        </row>
        <row r="142">
          <cell r="D142">
            <v>0</v>
          </cell>
        </row>
        <row r="143">
          <cell r="D143">
            <v>0</v>
          </cell>
        </row>
        <row r="144">
          <cell r="D144">
            <v>0</v>
          </cell>
        </row>
        <row r="145">
          <cell r="D145">
            <v>0</v>
          </cell>
        </row>
        <row r="146">
          <cell r="D146">
            <v>0</v>
          </cell>
        </row>
        <row r="147">
          <cell r="D147">
            <v>0</v>
          </cell>
        </row>
        <row r="148">
          <cell r="D148">
            <v>0</v>
          </cell>
        </row>
        <row r="149">
          <cell r="D149">
            <v>0</v>
          </cell>
        </row>
        <row r="150">
          <cell r="D150">
            <v>0</v>
          </cell>
        </row>
        <row r="151">
          <cell r="D151">
            <v>0</v>
          </cell>
        </row>
        <row r="152">
          <cell r="D152">
            <v>0</v>
          </cell>
        </row>
        <row r="153">
          <cell r="D153">
            <v>0</v>
          </cell>
        </row>
        <row r="154">
          <cell r="D154">
            <v>0</v>
          </cell>
        </row>
        <row r="155">
          <cell r="D155">
            <v>0</v>
          </cell>
        </row>
        <row r="156">
          <cell r="D156">
            <v>0</v>
          </cell>
        </row>
        <row r="157">
          <cell r="D157">
            <v>0</v>
          </cell>
        </row>
        <row r="158">
          <cell r="D158">
            <v>0</v>
          </cell>
        </row>
        <row r="159">
          <cell r="D159">
            <v>0</v>
          </cell>
        </row>
        <row r="160">
          <cell r="D160">
            <v>0</v>
          </cell>
        </row>
        <row r="161">
          <cell r="D161">
            <v>0</v>
          </cell>
        </row>
        <row r="162">
          <cell r="D162">
            <v>0</v>
          </cell>
        </row>
        <row r="163">
          <cell r="D163">
            <v>0</v>
          </cell>
        </row>
        <row r="164">
          <cell r="D164">
            <v>0</v>
          </cell>
        </row>
        <row r="165">
          <cell r="D165">
            <v>0</v>
          </cell>
        </row>
        <row r="166">
          <cell r="D166">
            <v>0</v>
          </cell>
        </row>
        <row r="167">
          <cell r="D167">
            <v>0</v>
          </cell>
        </row>
        <row r="168">
          <cell r="D168">
            <v>0</v>
          </cell>
        </row>
        <row r="169">
          <cell r="D169">
            <v>0</v>
          </cell>
        </row>
        <row r="170">
          <cell r="D170">
            <v>0</v>
          </cell>
        </row>
        <row r="171">
          <cell r="D171">
            <v>0</v>
          </cell>
        </row>
        <row r="172">
          <cell r="D172">
            <v>0</v>
          </cell>
        </row>
        <row r="173">
          <cell r="D173">
            <v>0</v>
          </cell>
        </row>
        <row r="174">
          <cell r="D174">
            <v>0</v>
          </cell>
        </row>
        <row r="175">
          <cell r="D175">
            <v>0</v>
          </cell>
        </row>
        <row r="176">
          <cell r="D176">
            <v>0</v>
          </cell>
        </row>
        <row r="177">
          <cell r="D177">
            <v>0</v>
          </cell>
        </row>
        <row r="178">
          <cell r="D178">
            <v>0</v>
          </cell>
        </row>
        <row r="179">
          <cell r="D179">
            <v>0</v>
          </cell>
        </row>
        <row r="180">
          <cell r="D180">
            <v>0</v>
          </cell>
        </row>
        <row r="181">
          <cell r="D181">
            <v>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tin"/>
      <sheetName val="SCTH"/>
      <sheetName val="Sheet1"/>
      <sheetName val="NKC"/>
      <sheetName val="CDPS"/>
      <sheetName val="CDKT-Hanh"/>
      <sheetName val="Socai"/>
      <sheetName val="KetquaKD-Phan1"/>
      <sheetName val="KetquaKD-Phan2"/>
      <sheetName val="thu"/>
      <sheetName val="CDKT"/>
      <sheetName val="P1"/>
      <sheetName val="P2"/>
      <sheetName val="P3"/>
      <sheetName val="00000000"/>
      <sheetName val="10000000"/>
      <sheetName val="141101-Tam ung"/>
      <sheetName val="TH SD von gop -31.12"/>
      <sheetName val="Chi tiet tren CDKT"/>
      <sheetName val="KQHDKQ "/>
      <sheetName val="CDPS-EN"/>
      <sheetName val="CDKT-EN"/>
      <sheetName val="KQHDKD-EN"/>
      <sheetName val="Thuyetminh"/>
      <sheetName val="LCTT"/>
      <sheetName val="NKC (2)"/>
      <sheetName val="thuchi"/>
      <sheetName val="Sheet2"/>
      <sheetName val="Sheet3"/>
      <sheetName val="DMTK"/>
    </sheetNames>
    <sheetDataSet>
      <sheetData sheetId="0" refreshError="1"/>
      <sheetData sheetId="1" refreshError="1"/>
      <sheetData sheetId="2" refreshError="1"/>
      <sheetData sheetId="3" refreshError="1"/>
      <sheetData sheetId="4" refreshError="1">
        <row r="10">
          <cell r="A10">
            <v>111101</v>
          </cell>
        </row>
        <row r="11">
          <cell r="A11">
            <v>111102</v>
          </cell>
        </row>
        <row r="12">
          <cell r="A12">
            <v>112101</v>
          </cell>
        </row>
        <row r="13">
          <cell r="A13">
            <v>112102</v>
          </cell>
        </row>
        <row r="14">
          <cell r="A14">
            <v>112103</v>
          </cell>
        </row>
        <row r="15">
          <cell r="A15">
            <v>112104</v>
          </cell>
        </row>
        <row r="16">
          <cell r="A16">
            <v>112105</v>
          </cell>
        </row>
        <row r="17">
          <cell r="A17" t="str">
            <v>112106</v>
          </cell>
        </row>
        <row r="18">
          <cell r="A18">
            <v>112107</v>
          </cell>
        </row>
        <row r="19">
          <cell r="A19">
            <v>112108</v>
          </cell>
        </row>
        <row r="20">
          <cell r="A20">
            <v>112109</v>
          </cell>
        </row>
        <row r="21">
          <cell r="A21">
            <v>112110</v>
          </cell>
        </row>
        <row r="22">
          <cell r="A22" t="str">
            <v>112111</v>
          </cell>
        </row>
        <row r="23">
          <cell r="A23">
            <v>121101</v>
          </cell>
        </row>
        <row r="24">
          <cell r="A24">
            <v>121111</v>
          </cell>
        </row>
        <row r="25">
          <cell r="A25">
            <v>121301</v>
          </cell>
        </row>
        <row r="26">
          <cell r="A26" t="str">
            <v>131101</v>
          </cell>
        </row>
        <row r="27">
          <cell r="A27">
            <v>131601</v>
          </cell>
        </row>
        <row r="28">
          <cell r="A28">
            <v>131602</v>
          </cell>
        </row>
        <row r="29">
          <cell r="A29">
            <v>131603</v>
          </cell>
        </row>
        <row r="30">
          <cell r="A30" t="str">
            <v>131DAS</v>
          </cell>
        </row>
        <row r="31">
          <cell r="A31" t="str">
            <v>131S001</v>
          </cell>
        </row>
        <row r="32">
          <cell r="A32" t="str">
            <v>131V001</v>
          </cell>
        </row>
        <row r="33">
          <cell r="A33" t="str">
            <v>131VCBS</v>
          </cell>
        </row>
        <row r="34">
          <cell r="A34">
            <v>133101</v>
          </cell>
        </row>
        <row r="35">
          <cell r="A35">
            <v>136801</v>
          </cell>
        </row>
        <row r="36">
          <cell r="A36">
            <v>138801</v>
          </cell>
        </row>
        <row r="37">
          <cell r="A37">
            <v>141101</v>
          </cell>
        </row>
        <row r="38">
          <cell r="A38">
            <v>142101</v>
          </cell>
        </row>
        <row r="39">
          <cell r="A39">
            <v>142102</v>
          </cell>
        </row>
        <row r="40">
          <cell r="A40">
            <v>142104</v>
          </cell>
        </row>
        <row r="41">
          <cell r="A41">
            <v>142105</v>
          </cell>
        </row>
        <row r="42">
          <cell r="A42">
            <v>142106</v>
          </cell>
        </row>
        <row r="43">
          <cell r="A43">
            <v>142108</v>
          </cell>
        </row>
        <row r="44">
          <cell r="A44" t="str">
            <v>142201</v>
          </cell>
        </row>
        <row r="45">
          <cell r="A45">
            <v>144101</v>
          </cell>
        </row>
        <row r="46">
          <cell r="A46">
            <v>144102</v>
          </cell>
        </row>
        <row r="47">
          <cell r="A47">
            <v>211401</v>
          </cell>
        </row>
        <row r="48">
          <cell r="A48">
            <v>211501</v>
          </cell>
        </row>
        <row r="49">
          <cell r="A49">
            <v>213801</v>
          </cell>
        </row>
        <row r="50">
          <cell r="A50">
            <v>214103</v>
          </cell>
        </row>
        <row r="51">
          <cell r="A51">
            <v>214104</v>
          </cell>
        </row>
        <row r="52">
          <cell r="A52">
            <v>214306</v>
          </cell>
        </row>
        <row r="53">
          <cell r="A53">
            <v>221111</v>
          </cell>
        </row>
        <row r="54">
          <cell r="A54">
            <v>221201</v>
          </cell>
        </row>
        <row r="55">
          <cell r="A55">
            <v>228101</v>
          </cell>
        </row>
        <row r="56">
          <cell r="A56">
            <v>242101</v>
          </cell>
        </row>
        <row r="57">
          <cell r="A57">
            <v>242103</v>
          </cell>
        </row>
        <row r="58">
          <cell r="A58">
            <v>244101</v>
          </cell>
        </row>
        <row r="59">
          <cell r="A59">
            <v>244102</v>
          </cell>
        </row>
        <row r="60">
          <cell r="A60">
            <v>311101</v>
          </cell>
        </row>
        <row r="61">
          <cell r="A61">
            <v>331605</v>
          </cell>
        </row>
        <row r="62">
          <cell r="A62" t="str">
            <v>331606</v>
          </cell>
        </row>
        <row r="63">
          <cell r="A63">
            <v>331608</v>
          </cell>
        </row>
        <row r="64">
          <cell r="A64" t="str">
            <v>331A001</v>
          </cell>
        </row>
        <row r="65">
          <cell r="A65" t="str">
            <v>331A002</v>
          </cell>
        </row>
        <row r="66">
          <cell r="A66" t="str">
            <v>331A003</v>
          </cell>
        </row>
        <row r="67">
          <cell r="A67" t="str">
            <v>331DAS</v>
          </cell>
        </row>
        <row r="68">
          <cell r="A68" t="str">
            <v>331VCBS</v>
          </cell>
        </row>
        <row r="69">
          <cell r="A69" t="str">
            <v>331ZZZZ</v>
          </cell>
        </row>
        <row r="70">
          <cell r="A70">
            <v>333111</v>
          </cell>
        </row>
        <row r="71">
          <cell r="A71" t="str">
            <v>333401</v>
          </cell>
        </row>
        <row r="72">
          <cell r="A72">
            <v>333801</v>
          </cell>
        </row>
        <row r="73">
          <cell r="A73">
            <v>334101</v>
          </cell>
        </row>
        <row r="74">
          <cell r="A74">
            <v>335101</v>
          </cell>
        </row>
        <row r="75">
          <cell r="A75">
            <v>336101</v>
          </cell>
        </row>
        <row r="76">
          <cell r="A76">
            <v>336102</v>
          </cell>
        </row>
        <row r="77">
          <cell r="A77">
            <v>336202</v>
          </cell>
        </row>
        <row r="78">
          <cell r="A78">
            <v>338301</v>
          </cell>
        </row>
        <row r="79">
          <cell r="A79">
            <v>338808</v>
          </cell>
        </row>
        <row r="80">
          <cell r="A80">
            <v>344101</v>
          </cell>
        </row>
        <row r="81">
          <cell r="A81">
            <v>411101</v>
          </cell>
        </row>
        <row r="82">
          <cell r="A82">
            <v>411201</v>
          </cell>
        </row>
        <row r="83">
          <cell r="A83" t="str">
            <v>415101</v>
          </cell>
        </row>
        <row r="84">
          <cell r="A84" t="str">
            <v>421101</v>
          </cell>
        </row>
        <row r="85">
          <cell r="A85" t="str">
            <v>421102</v>
          </cell>
        </row>
        <row r="86">
          <cell r="A86" t="str">
            <v>421201</v>
          </cell>
        </row>
        <row r="87">
          <cell r="A87">
            <v>431101</v>
          </cell>
        </row>
        <row r="88">
          <cell r="A88" t="str">
            <v>431102</v>
          </cell>
        </row>
        <row r="89">
          <cell r="A89">
            <v>511301</v>
          </cell>
        </row>
        <row r="90">
          <cell r="A90">
            <v>511302</v>
          </cell>
        </row>
        <row r="91">
          <cell r="A91">
            <v>511303</v>
          </cell>
        </row>
        <row r="92">
          <cell r="A92">
            <v>515101</v>
          </cell>
        </row>
        <row r="93">
          <cell r="A93">
            <v>515102</v>
          </cell>
        </row>
        <row r="94">
          <cell r="A94">
            <v>515201</v>
          </cell>
        </row>
        <row r="95">
          <cell r="A95">
            <v>515302</v>
          </cell>
        </row>
        <row r="96">
          <cell r="A96">
            <v>635101</v>
          </cell>
        </row>
        <row r="97">
          <cell r="A97">
            <v>641110</v>
          </cell>
        </row>
        <row r="98">
          <cell r="A98">
            <v>641713</v>
          </cell>
        </row>
        <row r="99">
          <cell r="A99">
            <v>642101</v>
          </cell>
        </row>
        <row r="100">
          <cell r="A100">
            <v>642102</v>
          </cell>
        </row>
        <row r="101">
          <cell r="A101">
            <v>642103</v>
          </cell>
        </row>
        <row r="102">
          <cell r="A102">
            <v>642105</v>
          </cell>
        </row>
        <row r="103">
          <cell r="A103">
            <v>642201</v>
          </cell>
        </row>
        <row r="104">
          <cell r="A104">
            <v>642203</v>
          </cell>
        </row>
        <row r="105">
          <cell r="A105">
            <v>642301</v>
          </cell>
        </row>
        <row r="106">
          <cell r="A106">
            <v>642302</v>
          </cell>
        </row>
        <row r="107">
          <cell r="A107">
            <v>642303</v>
          </cell>
        </row>
        <row r="108">
          <cell r="A108">
            <v>642304</v>
          </cell>
        </row>
        <row r="109">
          <cell r="A109">
            <v>642305</v>
          </cell>
        </row>
        <row r="110">
          <cell r="A110">
            <v>642306</v>
          </cell>
        </row>
        <row r="111">
          <cell r="A111">
            <v>642413</v>
          </cell>
        </row>
        <row r="112">
          <cell r="A112">
            <v>642414</v>
          </cell>
        </row>
        <row r="113">
          <cell r="A113">
            <v>642432</v>
          </cell>
        </row>
        <row r="114">
          <cell r="A114">
            <v>642437</v>
          </cell>
        </row>
        <row r="115">
          <cell r="A115">
            <v>642438</v>
          </cell>
        </row>
        <row r="116">
          <cell r="A116">
            <v>642503</v>
          </cell>
        </row>
        <row r="117">
          <cell r="A117">
            <v>642504</v>
          </cell>
        </row>
        <row r="118">
          <cell r="A118">
            <v>642702</v>
          </cell>
        </row>
        <row r="119">
          <cell r="A119">
            <v>642703</v>
          </cell>
        </row>
        <row r="120">
          <cell r="A120">
            <v>642704</v>
          </cell>
        </row>
        <row r="121">
          <cell r="A121">
            <v>642705</v>
          </cell>
        </row>
        <row r="122">
          <cell r="A122">
            <v>642706</v>
          </cell>
        </row>
        <row r="123">
          <cell r="A123">
            <v>642707</v>
          </cell>
        </row>
        <row r="124">
          <cell r="A124">
            <v>642708</v>
          </cell>
        </row>
        <row r="125">
          <cell r="A125">
            <v>642710</v>
          </cell>
        </row>
        <row r="126">
          <cell r="A126">
            <v>642713</v>
          </cell>
        </row>
        <row r="127">
          <cell r="A127">
            <v>642714</v>
          </cell>
        </row>
        <row r="128">
          <cell r="A128">
            <v>642715</v>
          </cell>
        </row>
        <row r="129">
          <cell r="A129">
            <v>642716</v>
          </cell>
        </row>
        <row r="130">
          <cell r="A130">
            <v>642719</v>
          </cell>
        </row>
        <row r="131">
          <cell r="A131">
            <v>642720</v>
          </cell>
        </row>
        <row r="132">
          <cell r="A132">
            <v>642721</v>
          </cell>
        </row>
        <row r="133">
          <cell r="A133">
            <v>642722</v>
          </cell>
        </row>
        <row r="134">
          <cell r="A134">
            <v>642723</v>
          </cell>
        </row>
        <row r="135">
          <cell r="A135">
            <v>642724</v>
          </cell>
        </row>
        <row r="136">
          <cell r="A136">
            <v>642725</v>
          </cell>
        </row>
        <row r="137">
          <cell r="A137">
            <v>642726</v>
          </cell>
        </row>
        <row r="138">
          <cell r="A138">
            <v>642727</v>
          </cell>
        </row>
        <row r="139">
          <cell r="A139">
            <v>642728</v>
          </cell>
        </row>
        <row r="140">
          <cell r="A140">
            <v>642729</v>
          </cell>
        </row>
        <row r="141">
          <cell r="A141">
            <v>642730</v>
          </cell>
        </row>
        <row r="142">
          <cell r="A142">
            <v>642801</v>
          </cell>
        </row>
        <row r="143">
          <cell r="A143">
            <v>642802</v>
          </cell>
        </row>
        <row r="144">
          <cell r="A144">
            <v>642803</v>
          </cell>
        </row>
        <row r="145">
          <cell r="A145">
            <v>642804</v>
          </cell>
        </row>
        <row r="146">
          <cell r="A146">
            <v>642805</v>
          </cell>
        </row>
        <row r="147">
          <cell r="A147">
            <v>642806</v>
          </cell>
        </row>
        <row r="148">
          <cell r="A148">
            <v>642807</v>
          </cell>
        </row>
        <row r="149">
          <cell r="A149">
            <v>642811</v>
          </cell>
        </row>
        <row r="150">
          <cell r="A150">
            <v>642812</v>
          </cell>
        </row>
        <row r="151">
          <cell r="A151">
            <v>642813</v>
          </cell>
        </row>
        <row r="152">
          <cell r="A152">
            <v>642814</v>
          </cell>
        </row>
        <row r="153">
          <cell r="A153">
            <v>642815</v>
          </cell>
        </row>
        <row r="154">
          <cell r="A154">
            <v>642899</v>
          </cell>
        </row>
        <row r="155">
          <cell r="A155">
            <v>711101</v>
          </cell>
        </row>
        <row r="156">
          <cell r="A156">
            <v>721101</v>
          </cell>
        </row>
        <row r="157">
          <cell r="A157">
            <v>721801</v>
          </cell>
        </row>
        <row r="158">
          <cell r="A158">
            <v>811101</v>
          </cell>
        </row>
        <row r="159">
          <cell r="A159">
            <v>821101</v>
          </cell>
        </row>
        <row r="160">
          <cell r="A160">
            <v>911101</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NKC"/>
      <sheetName val="CDPS"/>
      <sheetName val="CDKT"/>
      <sheetName val="KQHDKQ "/>
      <sheetName val="CDPS-EN"/>
      <sheetName val="CDKT-EN"/>
      <sheetName val="KQHDKD-EN"/>
      <sheetName val="Socai"/>
      <sheetName val="Thuyetminh"/>
      <sheetName val="LCTT"/>
      <sheetName val="thuchi"/>
      <sheetName val="Sheet2"/>
      <sheetName val="Sheet3"/>
      <sheetName val="DMTK"/>
    </sheetNames>
    <sheetDataSet>
      <sheetData sheetId="0"/>
      <sheetData sheetId="1">
        <row r="10">
          <cell r="A10">
            <v>111101</v>
          </cell>
        </row>
        <row r="11">
          <cell r="A11">
            <v>111102</v>
          </cell>
        </row>
        <row r="12">
          <cell r="A12">
            <v>112101</v>
          </cell>
        </row>
        <row r="13">
          <cell r="A13">
            <v>112102</v>
          </cell>
        </row>
        <row r="14">
          <cell r="A14">
            <v>112103</v>
          </cell>
        </row>
        <row r="15">
          <cell r="A15">
            <v>112104</v>
          </cell>
        </row>
        <row r="16">
          <cell r="A16">
            <v>121101</v>
          </cell>
        </row>
        <row r="17">
          <cell r="A17">
            <v>121102</v>
          </cell>
        </row>
        <row r="18">
          <cell r="A18">
            <v>121103</v>
          </cell>
        </row>
        <row r="19">
          <cell r="A19">
            <v>121104</v>
          </cell>
        </row>
        <row r="20">
          <cell r="A20">
            <v>121105</v>
          </cell>
        </row>
        <row r="21">
          <cell r="A21">
            <v>128101</v>
          </cell>
        </row>
        <row r="22">
          <cell r="A22">
            <v>128102</v>
          </cell>
        </row>
        <row r="23">
          <cell r="A23">
            <v>128103</v>
          </cell>
        </row>
        <row r="24">
          <cell r="A24">
            <v>128301</v>
          </cell>
        </row>
        <row r="25">
          <cell r="A25">
            <v>128302</v>
          </cell>
        </row>
        <row r="26">
          <cell r="A26">
            <v>128303</v>
          </cell>
        </row>
        <row r="27">
          <cell r="A27">
            <v>129101</v>
          </cell>
        </row>
        <row r="28">
          <cell r="A28">
            <v>129102</v>
          </cell>
        </row>
        <row r="29">
          <cell r="A29">
            <v>129103</v>
          </cell>
        </row>
        <row r="30">
          <cell r="A30">
            <v>131101</v>
          </cell>
        </row>
        <row r="31">
          <cell r="A31">
            <v>131102</v>
          </cell>
        </row>
        <row r="32">
          <cell r="A32">
            <v>131103</v>
          </cell>
        </row>
        <row r="33">
          <cell r="A33">
            <v>131104</v>
          </cell>
        </row>
        <row r="34">
          <cell r="A34">
            <v>131201</v>
          </cell>
        </row>
        <row r="35">
          <cell r="A35">
            <v>131202</v>
          </cell>
        </row>
        <row r="36">
          <cell r="A36">
            <v>131203</v>
          </cell>
        </row>
        <row r="37">
          <cell r="A37">
            <v>131204</v>
          </cell>
        </row>
        <row r="38">
          <cell r="A38">
            <v>133101</v>
          </cell>
        </row>
        <row r="39">
          <cell r="A39">
            <v>136101</v>
          </cell>
        </row>
        <row r="40">
          <cell r="A40">
            <v>136102</v>
          </cell>
        </row>
        <row r="41">
          <cell r="A41">
            <v>138101</v>
          </cell>
        </row>
        <row r="42">
          <cell r="A42">
            <v>141101</v>
          </cell>
        </row>
        <row r="43">
          <cell r="A43">
            <v>141801</v>
          </cell>
        </row>
        <row r="44">
          <cell r="A44">
            <v>142101</v>
          </cell>
        </row>
        <row r="45">
          <cell r="A45">
            <v>142102</v>
          </cell>
        </row>
        <row r="46">
          <cell r="A46">
            <v>142201</v>
          </cell>
        </row>
        <row r="47">
          <cell r="A47">
            <v>142202</v>
          </cell>
        </row>
        <row r="48">
          <cell r="A48">
            <v>142203</v>
          </cell>
        </row>
        <row r="49">
          <cell r="A49">
            <v>144101</v>
          </cell>
        </row>
        <row r="50">
          <cell r="A50">
            <v>144102</v>
          </cell>
        </row>
        <row r="51">
          <cell r="A51">
            <v>144103</v>
          </cell>
        </row>
        <row r="52">
          <cell r="A52">
            <v>144201</v>
          </cell>
        </row>
        <row r="53">
          <cell r="A53">
            <v>211101</v>
          </cell>
        </row>
        <row r="54">
          <cell r="A54">
            <v>211102</v>
          </cell>
        </row>
        <row r="55">
          <cell r="A55">
            <v>211201</v>
          </cell>
        </row>
        <row r="56">
          <cell r="A56">
            <v>211301</v>
          </cell>
        </row>
        <row r="57">
          <cell r="A57">
            <v>212201</v>
          </cell>
        </row>
        <row r="58">
          <cell r="A58">
            <v>214101</v>
          </cell>
        </row>
        <row r="59">
          <cell r="A59">
            <v>214102</v>
          </cell>
        </row>
        <row r="60">
          <cell r="A60">
            <v>214201</v>
          </cell>
        </row>
        <row r="61">
          <cell r="A61">
            <v>214301</v>
          </cell>
        </row>
        <row r="62">
          <cell r="A62">
            <v>242101</v>
          </cell>
        </row>
        <row r="63">
          <cell r="A63">
            <v>242102</v>
          </cell>
        </row>
        <row r="64">
          <cell r="A64">
            <v>242103</v>
          </cell>
        </row>
        <row r="65">
          <cell r="A65">
            <v>242201</v>
          </cell>
        </row>
        <row r="66">
          <cell r="A66">
            <v>242202</v>
          </cell>
        </row>
        <row r="67">
          <cell r="A67">
            <v>242203</v>
          </cell>
        </row>
        <row r="68">
          <cell r="A68">
            <v>242204</v>
          </cell>
        </row>
        <row r="69">
          <cell r="A69">
            <v>242205</v>
          </cell>
        </row>
        <row r="70">
          <cell r="A70">
            <v>242206</v>
          </cell>
        </row>
        <row r="71">
          <cell r="A71">
            <v>242207</v>
          </cell>
        </row>
        <row r="72">
          <cell r="A72">
            <v>311101</v>
          </cell>
        </row>
        <row r="73">
          <cell r="A73">
            <v>331101</v>
          </cell>
        </row>
        <row r="74">
          <cell r="A74">
            <v>331102</v>
          </cell>
        </row>
        <row r="75">
          <cell r="A75">
            <v>331103</v>
          </cell>
        </row>
        <row r="76">
          <cell r="A76">
            <v>331108</v>
          </cell>
        </row>
        <row r="77">
          <cell r="A77">
            <v>331201</v>
          </cell>
        </row>
        <row r="78">
          <cell r="A78">
            <v>331202</v>
          </cell>
        </row>
        <row r="79">
          <cell r="A79">
            <v>331203</v>
          </cell>
        </row>
        <row r="80">
          <cell r="A80">
            <v>331204</v>
          </cell>
        </row>
        <row r="81">
          <cell r="A81">
            <v>331801</v>
          </cell>
        </row>
        <row r="82">
          <cell r="A82">
            <v>331802</v>
          </cell>
        </row>
        <row r="83">
          <cell r="A83">
            <v>331808</v>
          </cell>
        </row>
        <row r="84">
          <cell r="A84">
            <v>332101</v>
          </cell>
        </row>
        <row r="85">
          <cell r="A85">
            <v>332102</v>
          </cell>
        </row>
        <row r="86">
          <cell r="A86">
            <v>333101</v>
          </cell>
        </row>
        <row r="87">
          <cell r="A87">
            <v>333201</v>
          </cell>
        </row>
        <row r="88">
          <cell r="A88">
            <v>333301</v>
          </cell>
        </row>
        <row r="89">
          <cell r="A89">
            <v>333801</v>
          </cell>
        </row>
        <row r="90">
          <cell r="A90">
            <v>334101</v>
          </cell>
        </row>
        <row r="91">
          <cell r="A91">
            <v>334201</v>
          </cell>
        </row>
        <row r="92">
          <cell r="A92">
            <v>334301</v>
          </cell>
        </row>
        <row r="93">
          <cell r="A93">
            <v>334401</v>
          </cell>
        </row>
        <row r="94">
          <cell r="A94">
            <v>334501</v>
          </cell>
        </row>
        <row r="95">
          <cell r="A95">
            <v>334502</v>
          </cell>
        </row>
        <row r="96">
          <cell r="A96">
            <v>334503</v>
          </cell>
        </row>
        <row r="97">
          <cell r="A97">
            <v>335101</v>
          </cell>
        </row>
        <row r="98">
          <cell r="A98">
            <v>336101</v>
          </cell>
        </row>
        <row r="99">
          <cell r="A99">
            <v>338801</v>
          </cell>
        </row>
        <row r="100">
          <cell r="A100">
            <v>411101</v>
          </cell>
        </row>
        <row r="101">
          <cell r="A101">
            <v>411201</v>
          </cell>
        </row>
        <row r="102">
          <cell r="A102">
            <v>421101</v>
          </cell>
        </row>
        <row r="103">
          <cell r="A103">
            <v>421201</v>
          </cell>
        </row>
        <row r="104">
          <cell r="A104">
            <v>421301</v>
          </cell>
        </row>
        <row r="105">
          <cell r="A105">
            <v>421401</v>
          </cell>
        </row>
        <row r="106">
          <cell r="A106">
            <v>431101</v>
          </cell>
        </row>
        <row r="107">
          <cell r="A107">
            <v>431201</v>
          </cell>
        </row>
        <row r="108">
          <cell r="A108">
            <v>511101</v>
          </cell>
        </row>
        <row r="109">
          <cell r="A109">
            <v>511102</v>
          </cell>
        </row>
        <row r="110">
          <cell r="A110">
            <v>511201</v>
          </cell>
        </row>
        <row r="111">
          <cell r="A111">
            <v>511202</v>
          </cell>
        </row>
        <row r="112">
          <cell r="A112">
            <v>511203</v>
          </cell>
        </row>
        <row r="113">
          <cell r="A113">
            <v>511204</v>
          </cell>
        </row>
        <row r="114">
          <cell r="A114">
            <v>511205</v>
          </cell>
        </row>
        <row r="115">
          <cell r="A115">
            <v>511301</v>
          </cell>
        </row>
        <row r="116">
          <cell r="A116">
            <v>511401</v>
          </cell>
        </row>
        <row r="117">
          <cell r="A117">
            <v>511801</v>
          </cell>
        </row>
        <row r="118">
          <cell r="A118">
            <v>511808</v>
          </cell>
        </row>
        <row r="119">
          <cell r="A119">
            <v>515101</v>
          </cell>
        </row>
        <row r="120">
          <cell r="A120">
            <v>515102</v>
          </cell>
        </row>
        <row r="121">
          <cell r="A121">
            <v>635101</v>
          </cell>
        </row>
        <row r="122">
          <cell r="A122">
            <v>635102</v>
          </cell>
        </row>
        <row r="123">
          <cell r="A123">
            <v>635103</v>
          </cell>
        </row>
        <row r="124">
          <cell r="A124">
            <v>635201</v>
          </cell>
        </row>
        <row r="125">
          <cell r="A125">
            <v>635202</v>
          </cell>
        </row>
        <row r="126">
          <cell r="A126">
            <v>635801</v>
          </cell>
        </row>
        <row r="127">
          <cell r="A127">
            <v>635802</v>
          </cell>
        </row>
        <row r="128">
          <cell r="A128">
            <v>635808</v>
          </cell>
        </row>
        <row r="129">
          <cell r="A129">
            <v>641101</v>
          </cell>
        </row>
        <row r="130">
          <cell r="A130">
            <v>641201</v>
          </cell>
        </row>
        <row r="131">
          <cell r="A131">
            <v>642101</v>
          </cell>
        </row>
        <row r="132">
          <cell r="A132">
            <v>642102</v>
          </cell>
        </row>
        <row r="133">
          <cell r="A133">
            <v>642103</v>
          </cell>
        </row>
        <row r="134">
          <cell r="A134">
            <v>642104</v>
          </cell>
        </row>
        <row r="135">
          <cell r="A135">
            <v>642105</v>
          </cell>
        </row>
        <row r="136">
          <cell r="A136">
            <v>642108</v>
          </cell>
        </row>
        <row r="137">
          <cell r="A137">
            <v>642201</v>
          </cell>
        </row>
        <row r="138">
          <cell r="A138">
            <v>642202</v>
          </cell>
        </row>
        <row r="139">
          <cell r="A139">
            <v>642203</v>
          </cell>
        </row>
        <row r="140">
          <cell r="A140">
            <v>642204</v>
          </cell>
        </row>
        <row r="141">
          <cell r="A141">
            <v>642205</v>
          </cell>
        </row>
        <row r="142">
          <cell r="A142">
            <v>642206</v>
          </cell>
        </row>
        <row r="143">
          <cell r="A143">
            <v>642207</v>
          </cell>
        </row>
        <row r="144">
          <cell r="A144">
            <v>642208</v>
          </cell>
        </row>
        <row r="145">
          <cell r="A145">
            <v>642209</v>
          </cell>
        </row>
        <row r="146">
          <cell r="A146">
            <v>642210</v>
          </cell>
        </row>
        <row r="147">
          <cell r="A147">
            <v>642211</v>
          </cell>
        </row>
        <row r="148">
          <cell r="A148">
            <v>642212</v>
          </cell>
        </row>
        <row r="149">
          <cell r="A149">
            <v>642213</v>
          </cell>
        </row>
        <row r="150">
          <cell r="A150">
            <v>642214</v>
          </cell>
        </row>
        <row r="151">
          <cell r="A151">
            <v>642218</v>
          </cell>
        </row>
        <row r="152">
          <cell r="A152">
            <v>642301</v>
          </cell>
        </row>
        <row r="153">
          <cell r="A153">
            <v>642302</v>
          </cell>
        </row>
        <row r="154">
          <cell r="A154">
            <v>642303</v>
          </cell>
        </row>
        <row r="155">
          <cell r="A155">
            <v>642304</v>
          </cell>
        </row>
        <row r="156">
          <cell r="A156">
            <v>642305</v>
          </cell>
        </row>
        <row r="157">
          <cell r="A157">
            <v>642306</v>
          </cell>
        </row>
        <row r="158">
          <cell r="A158">
            <v>642307</v>
          </cell>
        </row>
        <row r="159">
          <cell r="A159">
            <v>642308</v>
          </cell>
        </row>
        <row r="160">
          <cell r="A160">
            <v>642309</v>
          </cell>
        </row>
        <row r="161">
          <cell r="A161">
            <v>642310</v>
          </cell>
        </row>
        <row r="162">
          <cell r="A162">
            <v>642311</v>
          </cell>
        </row>
        <row r="163">
          <cell r="A163">
            <v>642312</v>
          </cell>
        </row>
        <row r="164">
          <cell r="A164">
            <v>642313</v>
          </cell>
        </row>
        <row r="165">
          <cell r="A165">
            <v>642314</v>
          </cell>
        </row>
        <row r="166">
          <cell r="A166">
            <v>642315</v>
          </cell>
        </row>
        <row r="167">
          <cell r="A167">
            <v>642318</v>
          </cell>
        </row>
        <row r="168">
          <cell r="A168">
            <v>642401</v>
          </cell>
        </row>
        <row r="169">
          <cell r="A169">
            <v>642402</v>
          </cell>
        </row>
        <row r="170">
          <cell r="A170">
            <v>642403</v>
          </cell>
        </row>
        <row r="171">
          <cell r="A171">
            <v>642404</v>
          </cell>
        </row>
        <row r="172">
          <cell r="A172">
            <v>642501</v>
          </cell>
        </row>
        <row r="173">
          <cell r="A173">
            <v>642601</v>
          </cell>
        </row>
        <row r="174">
          <cell r="A174">
            <v>642602</v>
          </cell>
        </row>
        <row r="175">
          <cell r="A175">
            <v>642603</v>
          </cell>
        </row>
        <row r="176">
          <cell r="A176">
            <v>642604</v>
          </cell>
        </row>
        <row r="177">
          <cell r="A177">
            <v>642605</v>
          </cell>
        </row>
        <row r="178">
          <cell r="A178">
            <v>642606</v>
          </cell>
        </row>
        <row r="179">
          <cell r="A179">
            <v>642607</v>
          </cell>
        </row>
        <row r="180">
          <cell r="A180">
            <v>642608</v>
          </cell>
        </row>
        <row r="181">
          <cell r="A181">
            <v>642808</v>
          </cell>
        </row>
        <row r="182">
          <cell r="A182">
            <v>811101</v>
          </cell>
        </row>
        <row r="183">
          <cell r="A183">
            <v>911101</v>
          </cell>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DKT "/>
      <sheetName val="KQHDKQ "/>
      <sheetName val="LCTT"/>
      <sheetName val="TMBCTC"/>
    </sheetNames>
    <sheetDataSet>
      <sheetData sheetId="0">
        <row r="6">
          <cell r="A6" t="str">
            <v>Qúy III năm 2022</v>
          </cell>
        </row>
      </sheetData>
      <sheetData sheetId="1">
        <row r="8">
          <cell r="D8" t="str">
            <v>Qúy này</v>
          </cell>
          <cell r="E8" t="str">
            <v>Qúy trước</v>
          </cell>
        </row>
      </sheetData>
      <sheetData sheetId="2"/>
      <sheetData sheetId="3"/>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Bảng cân đối số phát sinh"/>
    </sheetNames>
    <sheetDataSet>
      <sheetData sheetId="0">
        <row r="54">
          <cell r="G54">
            <v>241769942</v>
          </cell>
        </row>
        <row r="61">
          <cell r="G61">
            <v>97722079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Sheet17">
    <pageSetUpPr fitToPage="1"/>
  </sheetPr>
  <dimension ref="A1:E147"/>
  <sheetViews>
    <sheetView tabSelected="1" view="pageBreakPreview" zoomScale="85" zoomScaleNormal="85" zoomScaleSheetLayoutView="85" workbookViewId="0">
      <selection activeCell="J20" sqref="J20"/>
    </sheetView>
  </sheetViews>
  <sheetFormatPr defaultColWidth="8.85546875" defaultRowHeight="12.75"/>
  <cols>
    <col min="1" max="1" width="47.28515625" customWidth="1"/>
    <col min="2" max="2" width="8" style="2" customWidth="1"/>
    <col min="3" max="3" width="7.42578125" style="85" customWidth="1"/>
    <col min="4" max="4" width="17.42578125" style="1" customWidth="1"/>
    <col min="5" max="5" width="18.7109375" style="1" customWidth="1"/>
  </cols>
  <sheetData>
    <row r="1" spans="1:5" ht="24.75" customHeight="1">
      <c r="A1" s="79" t="s">
        <v>208</v>
      </c>
      <c r="B1" s="79"/>
      <c r="D1" s="318" t="s">
        <v>27</v>
      </c>
      <c r="E1" s="319"/>
    </row>
    <row r="2" spans="1:5" ht="19.5" customHeight="1">
      <c r="A2" s="78" t="s">
        <v>4</v>
      </c>
      <c r="B2" s="78"/>
      <c r="D2" s="319"/>
      <c r="E2" s="319"/>
    </row>
    <row r="3" spans="1:5" ht="26.25" customHeight="1">
      <c r="A3" s="323" t="s">
        <v>433</v>
      </c>
      <c r="B3" s="323"/>
      <c r="D3" s="319"/>
      <c r="E3" s="319"/>
    </row>
    <row r="5" spans="1:5" ht="20.25">
      <c r="A5" s="320" t="s">
        <v>5</v>
      </c>
      <c r="B5" s="320"/>
      <c r="C5" s="320"/>
      <c r="D5" s="320"/>
      <c r="E5" s="320"/>
    </row>
    <row r="6" spans="1:5" ht="16.5" customHeight="1">
      <c r="A6" s="321" t="s">
        <v>434</v>
      </c>
      <c r="B6" s="321"/>
      <c r="C6" s="321"/>
      <c r="D6" s="321"/>
      <c r="E6" s="321"/>
    </row>
    <row r="7" spans="1:5">
      <c r="A7" s="2"/>
      <c r="D7" s="2"/>
      <c r="E7" s="2"/>
    </row>
    <row r="8" spans="1:5">
      <c r="A8" s="2"/>
      <c r="D8" s="2"/>
      <c r="E8" s="4" t="s">
        <v>9</v>
      </c>
    </row>
    <row r="9" spans="1:5" s="3" customFormat="1" ht="34.5" customHeight="1">
      <c r="A9" s="31" t="s">
        <v>124</v>
      </c>
      <c r="B9" s="31" t="s">
        <v>7</v>
      </c>
      <c r="C9" s="82" t="s">
        <v>8</v>
      </c>
      <c r="D9" s="48">
        <v>45016</v>
      </c>
      <c r="E9" s="315">
        <v>44926</v>
      </c>
    </row>
    <row r="10" spans="1:5">
      <c r="A10" s="7">
        <v>1</v>
      </c>
      <c r="B10" s="7">
        <v>2</v>
      </c>
      <c r="C10" s="86">
        <v>3</v>
      </c>
      <c r="D10" s="8">
        <v>4</v>
      </c>
      <c r="E10" s="8">
        <v>5</v>
      </c>
    </row>
    <row r="11" spans="1:5" ht="17.25" customHeight="1">
      <c r="A11" s="52" t="s">
        <v>6</v>
      </c>
      <c r="B11" s="50"/>
      <c r="C11" s="87"/>
      <c r="D11" s="51"/>
      <c r="E11" s="51"/>
    </row>
    <row r="12" spans="1:5" s="10" customFormat="1" ht="27.75" customHeight="1">
      <c r="A12" s="80" t="s">
        <v>28</v>
      </c>
      <c r="B12" s="18">
        <v>100</v>
      </c>
      <c r="C12" s="88"/>
      <c r="D12" s="38">
        <f>D13+D16+D19+D26+D27</f>
        <v>47433611452</v>
      </c>
      <c r="E12" s="38">
        <f>E13+E16+E19+E26+E27</f>
        <v>47026687707</v>
      </c>
    </row>
    <row r="13" spans="1:5" s="10" customFormat="1" ht="24" customHeight="1">
      <c r="A13" s="21" t="s">
        <v>13</v>
      </c>
      <c r="B13" s="22">
        <v>110</v>
      </c>
      <c r="C13" s="89"/>
      <c r="D13" s="221">
        <f>SUM(D14:D15)</f>
        <v>2819778921</v>
      </c>
      <c r="E13" s="221">
        <f>SUM(E14:E15)</f>
        <v>1585209103</v>
      </c>
    </row>
    <row r="14" spans="1:5" ht="19.5" customHeight="1">
      <c r="A14" s="53" t="s">
        <v>29</v>
      </c>
      <c r="B14" s="20">
        <v>111</v>
      </c>
      <c r="C14" s="90" t="s">
        <v>141</v>
      </c>
      <c r="D14" s="109">
        <v>1419778921</v>
      </c>
      <c r="E14" s="109">
        <v>1585209103</v>
      </c>
    </row>
    <row r="15" spans="1:5" ht="19.5" customHeight="1">
      <c r="A15" s="53" t="s">
        <v>30</v>
      </c>
      <c r="B15" s="20">
        <v>112</v>
      </c>
      <c r="C15" s="91"/>
      <c r="D15" s="222">
        <v>1400000000</v>
      </c>
      <c r="E15" s="222"/>
    </row>
    <row r="16" spans="1:5" s="10" customFormat="1" ht="24" customHeight="1">
      <c r="A16" s="21" t="s">
        <v>31</v>
      </c>
      <c r="B16" s="22">
        <v>120</v>
      </c>
      <c r="C16" s="91"/>
      <c r="D16" s="223">
        <f>SUM(D17:D18)</f>
        <v>39326176001</v>
      </c>
      <c r="E16" s="223">
        <f>SUM(E17:E18)</f>
        <v>40713835120</v>
      </c>
    </row>
    <row r="17" spans="1:5" ht="19.5" customHeight="1">
      <c r="A17" s="53" t="s">
        <v>32</v>
      </c>
      <c r="B17" s="20">
        <v>121</v>
      </c>
      <c r="C17" s="90" t="s">
        <v>142</v>
      </c>
      <c r="D17" s="224">
        <v>39326176001</v>
      </c>
      <c r="E17" s="224">
        <f>40713835120</f>
        <v>40713835120</v>
      </c>
    </row>
    <row r="18" spans="1:5" ht="19.5" customHeight="1">
      <c r="A18" s="53" t="s">
        <v>50</v>
      </c>
      <c r="B18" s="20">
        <v>129</v>
      </c>
      <c r="C18" s="92"/>
      <c r="D18" s="35"/>
      <c r="E18" s="35"/>
    </row>
    <row r="19" spans="1:5" s="10" customFormat="1" ht="24" customHeight="1">
      <c r="A19" s="21" t="s">
        <v>33</v>
      </c>
      <c r="B19" s="22">
        <v>130</v>
      </c>
      <c r="C19" s="89"/>
      <c r="D19" s="37">
        <f>SUM(D21:D25)</f>
        <v>5145364866</v>
      </c>
      <c r="E19" s="37">
        <f>SUM(E21:E25)</f>
        <v>4568859515</v>
      </c>
    </row>
    <row r="20" spans="1:5" ht="19.5" customHeight="1">
      <c r="A20" s="19" t="s">
        <v>14</v>
      </c>
      <c r="B20" s="20">
        <v>131</v>
      </c>
      <c r="C20" s="93"/>
      <c r="D20" s="225">
        <v>0</v>
      </c>
      <c r="E20" s="225">
        <v>0</v>
      </c>
    </row>
    <row r="21" spans="1:5" ht="19.5" customHeight="1">
      <c r="A21" s="53" t="s">
        <v>34</v>
      </c>
      <c r="B21" s="20">
        <v>132</v>
      </c>
      <c r="C21" s="90"/>
      <c r="D21" s="225">
        <v>3721600</v>
      </c>
      <c r="E21" s="225">
        <v>58721600</v>
      </c>
    </row>
    <row r="22" spans="1:5" ht="19.5" customHeight="1">
      <c r="A22" s="53" t="s">
        <v>35</v>
      </c>
      <c r="B22" s="20">
        <v>133</v>
      </c>
      <c r="C22" s="92"/>
      <c r="D22" s="223">
        <v>0</v>
      </c>
      <c r="E22" s="223">
        <v>0</v>
      </c>
    </row>
    <row r="23" spans="1:5" ht="19.5" customHeight="1">
      <c r="A23" s="53" t="s">
        <v>36</v>
      </c>
      <c r="B23" s="20">
        <v>134</v>
      </c>
      <c r="C23" s="93" t="s">
        <v>153</v>
      </c>
      <c r="D23" s="225">
        <v>4397544684</v>
      </c>
      <c r="E23" s="225">
        <v>3943850278</v>
      </c>
    </row>
    <row r="24" spans="1:5" ht="19.5" customHeight="1">
      <c r="A24" s="53" t="s">
        <v>37</v>
      </c>
      <c r="B24" s="20">
        <v>135</v>
      </c>
      <c r="C24" s="93" t="s">
        <v>154</v>
      </c>
      <c r="D24" s="226">
        <f>742582431+1516151</f>
        <v>744098582</v>
      </c>
      <c r="E24" s="226">
        <v>566287637</v>
      </c>
    </row>
    <row r="25" spans="1:5" ht="19.5" customHeight="1">
      <c r="A25" s="230" t="s">
        <v>376</v>
      </c>
      <c r="B25" s="20">
        <v>139</v>
      </c>
      <c r="C25" s="92"/>
      <c r="D25" s="35"/>
      <c r="E25" s="35"/>
    </row>
    <row r="26" spans="1:5" ht="19.5" customHeight="1">
      <c r="A26" s="21" t="s">
        <v>38</v>
      </c>
      <c r="B26" s="22">
        <v>140</v>
      </c>
      <c r="C26" s="91"/>
      <c r="D26" s="35"/>
      <c r="E26" s="35"/>
    </row>
    <row r="27" spans="1:5" s="10" customFormat="1" ht="24" customHeight="1">
      <c r="A27" s="21" t="s">
        <v>39</v>
      </c>
      <c r="B27" s="22">
        <v>150</v>
      </c>
      <c r="C27" s="89"/>
      <c r="D27" s="37">
        <f>SUM(D28:D32)</f>
        <v>142291664</v>
      </c>
      <c r="E27" s="37">
        <f>SUM(E28:E32)</f>
        <v>158783969</v>
      </c>
    </row>
    <row r="28" spans="1:5" ht="19.5" customHeight="1">
      <c r="A28" s="53" t="s">
        <v>40</v>
      </c>
      <c r="B28" s="20">
        <v>151</v>
      </c>
      <c r="C28" s="93" t="s">
        <v>155</v>
      </c>
      <c r="D28" s="224">
        <v>132791664</v>
      </c>
      <c r="E28" s="224">
        <v>149283969</v>
      </c>
    </row>
    <row r="29" spans="1:5" ht="19.5" customHeight="1">
      <c r="A29" s="53" t="s">
        <v>41</v>
      </c>
      <c r="B29" s="20">
        <v>152</v>
      </c>
      <c r="C29" s="92"/>
      <c r="D29" s="35">
        <v>0</v>
      </c>
      <c r="E29" s="35">
        <v>0</v>
      </c>
    </row>
    <row r="30" spans="1:5" ht="19.5" customHeight="1">
      <c r="A30" s="53" t="s">
        <v>184</v>
      </c>
      <c r="B30" s="20">
        <v>154</v>
      </c>
      <c r="C30" s="91"/>
      <c r="D30" s="35">
        <v>0</v>
      </c>
      <c r="E30" s="35">
        <v>0</v>
      </c>
    </row>
    <row r="31" spans="1:5" ht="19.5" customHeight="1">
      <c r="A31" s="53" t="s">
        <v>42</v>
      </c>
      <c r="B31" s="20">
        <v>157</v>
      </c>
      <c r="C31" s="92"/>
      <c r="D31" s="35">
        <v>0</v>
      </c>
      <c r="E31" s="35">
        <v>0</v>
      </c>
    </row>
    <row r="32" spans="1:5" ht="19.5" customHeight="1">
      <c r="A32" s="71" t="s">
        <v>43</v>
      </c>
      <c r="B32" s="72">
        <v>158</v>
      </c>
      <c r="C32" s="108" t="s">
        <v>156</v>
      </c>
      <c r="D32" s="227">
        <v>9500000</v>
      </c>
      <c r="E32" s="227">
        <v>9500000</v>
      </c>
    </row>
    <row r="33" spans="1:5" s="10" customFormat="1" ht="27.75" customHeight="1">
      <c r="A33" s="81" t="s">
        <v>85</v>
      </c>
      <c r="B33" s="5">
        <v>200</v>
      </c>
      <c r="C33" s="94"/>
      <c r="D33" s="228">
        <f>D34+D40+D51+D56</f>
        <v>3501860900</v>
      </c>
      <c r="E33" s="228">
        <f>E34+E40+E51+E56</f>
        <v>3654070279</v>
      </c>
    </row>
    <row r="34" spans="1:5" s="10" customFormat="1" ht="24" customHeight="1">
      <c r="A34" s="73" t="s">
        <v>44</v>
      </c>
      <c r="B34" s="70">
        <v>210</v>
      </c>
      <c r="C34" s="95"/>
      <c r="D34" s="223"/>
      <c r="E34" s="223"/>
    </row>
    <row r="35" spans="1:5" ht="19.5" customHeight="1">
      <c r="A35" s="53" t="s">
        <v>45</v>
      </c>
      <c r="B35" s="20">
        <v>211</v>
      </c>
      <c r="C35" s="92"/>
      <c r="D35" s="223"/>
      <c r="E35" s="223"/>
    </row>
    <row r="36" spans="1:5" ht="19.5" customHeight="1">
      <c r="A36" s="53" t="s">
        <v>46</v>
      </c>
      <c r="B36" s="20">
        <v>212</v>
      </c>
      <c r="C36" s="92"/>
      <c r="D36" s="223"/>
      <c r="E36" s="223"/>
    </row>
    <row r="37" spans="1:5" ht="19.5" customHeight="1">
      <c r="A37" s="53" t="s">
        <v>47</v>
      </c>
      <c r="B37" s="20">
        <v>213</v>
      </c>
      <c r="C37" s="91"/>
      <c r="D37" s="223"/>
      <c r="E37" s="223"/>
    </row>
    <row r="38" spans="1:5" ht="19.5" customHeight="1">
      <c r="A38" s="53" t="s">
        <v>48</v>
      </c>
      <c r="B38" s="20">
        <v>218</v>
      </c>
      <c r="C38" s="91"/>
      <c r="D38" s="223"/>
      <c r="E38" s="223"/>
    </row>
    <row r="39" spans="1:5" ht="19.5" customHeight="1">
      <c r="A39" s="53" t="s">
        <v>49</v>
      </c>
      <c r="B39" s="20">
        <v>219</v>
      </c>
      <c r="C39" s="92"/>
      <c r="D39" s="223"/>
      <c r="E39" s="223"/>
    </row>
    <row r="40" spans="1:5" ht="19.5" customHeight="1">
      <c r="A40" s="21" t="s">
        <v>51</v>
      </c>
      <c r="B40" s="22">
        <v>220</v>
      </c>
      <c r="C40" s="92"/>
      <c r="D40" s="37">
        <f>D41+D44+D47+D50</f>
        <v>3394831537</v>
      </c>
      <c r="E40" s="37">
        <f>E41+E44+E47+E50</f>
        <v>3608961835</v>
      </c>
    </row>
    <row r="41" spans="1:5" ht="19.5" customHeight="1">
      <c r="A41" s="53" t="s">
        <v>15</v>
      </c>
      <c r="B41" s="20">
        <v>221</v>
      </c>
      <c r="C41" s="91"/>
      <c r="D41" s="37">
        <f>SUM(D42:D43)</f>
        <v>648562542</v>
      </c>
      <c r="E41" s="37">
        <f>SUM(E42:E43)</f>
        <v>693192840</v>
      </c>
    </row>
    <row r="42" spans="1:5" ht="19.5" customHeight="1">
      <c r="A42" s="19" t="s">
        <v>16</v>
      </c>
      <c r="B42" s="20">
        <v>222</v>
      </c>
      <c r="C42" s="93" t="s">
        <v>157</v>
      </c>
      <c r="D42" s="35">
        <v>1016132536</v>
      </c>
      <c r="E42" s="35">
        <v>1016132536</v>
      </c>
    </row>
    <row r="43" spans="1:5" ht="19.5" customHeight="1">
      <c r="A43" s="19" t="s">
        <v>17</v>
      </c>
      <c r="B43" s="20">
        <v>223</v>
      </c>
      <c r="C43" s="93" t="s">
        <v>157</v>
      </c>
      <c r="D43" s="35">
        <v>-367569994</v>
      </c>
      <c r="E43" s="35">
        <v>-322939696</v>
      </c>
    </row>
    <row r="44" spans="1:5" ht="19.5" customHeight="1">
      <c r="A44" s="53" t="s">
        <v>52</v>
      </c>
      <c r="B44" s="20">
        <v>224</v>
      </c>
      <c r="C44" s="91"/>
      <c r="D44" s="35">
        <f>SUM(D45:D46)</f>
        <v>0</v>
      </c>
      <c r="E44" s="35">
        <f>SUM(E45:E46)</f>
        <v>0</v>
      </c>
    </row>
    <row r="45" spans="1:5" ht="19.5" customHeight="1">
      <c r="A45" s="19" t="s">
        <v>16</v>
      </c>
      <c r="B45" s="20">
        <v>225</v>
      </c>
      <c r="C45" s="92"/>
      <c r="D45" s="35"/>
      <c r="E45" s="35"/>
    </row>
    <row r="46" spans="1:5" ht="19.5" customHeight="1">
      <c r="A46" s="19" t="s">
        <v>17</v>
      </c>
      <c r="B46" s="20">
        <v>226</v>
      </c>
      <c r="C46" s="92"/>
      <c r="D46" s="35"/>
      <c r="E46" s="35"/>
    </row>
    <row r="47" spans="1:5" ht="19.5" customHeight="1">
      <c r="A47" s="53" t="s">
        <v>18</v>
      </c>
      <c r="B47" s="20">
        <v>227</v>
      </c>
      <c r="C47" s="91"/>
      <c r="D47" s="35">
        <f>SUM(D48:D49)</f>
        <v>2701268995</v>
      </c>
      <c r="E47" s="35">
        <f>SUM(E48:E49)</f>
        <v>2870768995</v>
      </c>
    </row>
    <row r="48" spans="1:5" ht="19.5" customHeight="1">
      <c r="A48" s="19" t="s">
        <v>16</v>
      </c>
      <c r="B48" s="20">
        <v>228</v>
      </c>
      <c r="C48" s="92"/>
      <c r="D48" s="35">
        <v>3390000000</v>
      </c>
      <c r="E48" s="35">
        <v>3390000000</v>
      </c>
    </row>
    <row r="49" spans="1:5" ht="19.5" customHeight="1">
      <c r="A49" s="19" t="s">
        <v>17</v>
      </c>
      <c r="B49" s="20">
        <v>229</v>
      </c>
      <c r="C49" s="92"/>
      <c r="D49" s="35">
        <v>-688731005</v>
      </c>
      <c r="E49" s="35">
        <v>-519231005</v>
      </c>
    </row>
    <row r="50" spans="1:5" ht="19.5" customHeight="1">
      <c r="A50" s="53" t="s">
        <v>53</v>
      </c>
      <c r="B50" s="20">
        <v>230</v>
      </c>
      <c r="C50" s="91"/>
      <c r="D50" s="35">
        <v>45000000</v>
      </c>
      <c r="E50" s="35">
        <v>45000000</v>
      </c>
    </row>
    <row r="51" spans="1:5" s="10" customFormat="1" ht="24" customHeight="1">
      <c r="A51" s="25" t="s">
        <v>54</v>
      </c>
      <c r="B51" s="22">
        <v>250</v>
      </c>
      <c r="C51" s="91"/>
      <c r="D51" s="35">
        <f>SUM(D52:D55)</f>
        <v>0</v>
      </c>
      <c r="E51" s="35">
        <f>SUM(E52:E55)</f>
        <v>0</v>
      </c>
    </row>
    <row r="52" spans="1:5" ht="19.5" customHeight="1">
      <c r="A52" s="53" t="s">
        <v>55</v>
      </c>
      <c r="B52" s="20">
        <v>251</v>
      </c>
      <c r="C52" s="92"/>
      <c r="D52" s="35"/>
      <c r="E52" s="35"/>
    </row>
    <row r="53" spans="1:5" ht="19.5" customHeight="1">
      <c r="A53" s="53" t="s">
        <v>56</v>
      </c>
      <c r="B53" s="20">
        <v>252</v>
      </c>
      <c r="C53" s="92"/>
      <c r="D53" s="35"/>
      <c r="E53" s="35"/>
    </row>
    <row r="54" spans="1:5" ht="19.5" customHeight="1">
      <c r="A54" s="53" t="s">
        <v>57</v>
      </c>
      <c r="B54" s="20">
        <v>258</v>
      </c>
      <c r="C54" s="92"/>
      <c r="D54" s="35"/>
      <c r="E54" s="35"/>
    </row>
    <row r="55" spans="1:5" ht="19.5" customHeight="1">
      <c r="A55" s="53" t="s">
        <v>58</v>
      </c>
      <c r="B55" s="20">
        <v>259</v>
      </c>
      <c r="C55" s="92"/>
      <c r="D55" s="35"/>
      <c r="E55" s="35"/>
    </row>
    <row r="56" spans="1:5" s="10" customFormat="1" ht="24" customHeight="1">
      <c r="A56" s="25" t="s">
        <v>19</v>
      </c>
      <c r="B56" s="22">
        <v>260</v>
      </c>
      <c r="C56" s="89"/>
      <c r="D56" s="37">
        <f>SUM(D57:D59)</f>
        <v>107029363</v>
      </c>
      <c r="E56" s="37">
        <f>SUM(E57:E59)</f>
        <v>45108444</v>
      </c>
    </row>
    <row r="57" spans="1:5" ht="19.5" customHeight="1">
      <c r="A57" s="53" t="s">
        <v>59</v>
      </c>
      <c r="B57" s="20">
        <v>261</v>
      </c>
      <c r="C57" s="91"/>
      <c r="D57" s="35">
        <v>107029363</v>
      </c>
      <c r="E57" s="35">
        <v>45108444</v>
      </c>
    </row>
    <row r="58" spans="1:5" ht="19.5" customHeight="1">
      <c r="A58" s="53" t="s">
        <v>60</v>
      </c>
      <c r="B58" s="20">
        <v>262</v>
      </c>
      <c r="C58" s="91"/>
      <c r="D58" s="36"/>
      <c r="E58" s="36"/>
    </row>
    <row r="59" spans="1:5" ht="19.5" customHeight="1">
      <c r="A59" s="23" t="s">
        <v>20</v>
      </c>
      <c r="B59" s="24">
        <v>268</v>
      </c>
      <c r="C59" s="96"/>
      <c r="D59" s="36"/>
      <c r="E59" s="36"/>
    </row>
    <row r="60" spans="1:5" s="12" customFormat="1" ht="27.75" customHeight="1">
      <c r="A60" s="11" t="s">
        <v>61</v>
      </c>
      <c r="B60" s="11">
        <v>270</v>
      </c>
      <c r="C60" s="97"/>
      <c r="D60" s="17">
        <f>D12+D33</f>
        <v>50935472352</v>
      </c>
      <c r="E60" s="17">
        <f>E12+E33</f>
        <v>50680757986</v>
      </c>
    </row>
    <row r="61" spans="1:5" s="3" customFormat="1" ht="34.5" customHeight="1">
      <c r="A61" s="31" t="s">
        <v>62</v>
      </c>
      <c r="B61" s="31" t="s">
        <v>7</v>
      </c>
      <c r="C61" s="82" t="s">
        <v>8</v>
      </c>
      <c r="D61" s="48"/>
      <c r="E61" s="48"/>
    </row>
    <row r="62" spans="1:5" s="3" customFormat="1" ht="18.75" customHeight="1">
      <c r="A62" s="55">
        <v>1</v>
      </c>
      <c r="B62" s="55">
        <v>2</v>
      </c>
      <c r="C62" s="83">
        <v>3</v>
      </c>
      <c r="D62" s="56"/>
      <c r="E62" s="56"/>
    </row>
    <row r="63" spans="1:5" s="3" customFormat="1" ht="18.75" customHeight="1">
      <c r="A63" s="55" t="s">
        <v>21</v>
      </c>
      <c r="B63" s="55"/>
      <c r="C63" s="83"/>
      <c r="D63" s="56" t="s">
        <v>209</v>
      </c>
      <c r="E63" s="56" t="s">
        <v>210</v>
      </c>
    </row>
    <row r="64" spans="1:5" s="10" customFormat="1" ht="21" customHeight="1">
      <c r="A64" s="58" t="s">
        <v>63</v>
      </c>
      <c r="B64" s="18">
        <v>300</v>
      </c>
      <c r="C64" s="88"/>
      <c r="D64" s="40">
        <f>D65+D78</f>
        <v>2614930784</v>
      </c>
      <c r="E64" s="40">
        <f>E65+E78</f>
        <v>2823735832</v>
      </c>
    </row>
    <row r="65" spans="1:5" s="10" customFormat="1" ht="24" customHeight="1">
      <c r="A65" s="25" t="s">
        <v>22</v>
      </c>
      <c r="B65" s="22">
        <v>310</v>
      </c>
      <c r="C65" s="112"/>
      <c r="D65" s="39">
        <f>SUM(D66:D77)</f>
        <v>2614930784</v>
      </c>
      <c r="E65" s="39">
        <f>SUM(E66:E77)</f>
        <v>2823735832</v>
      </c>
    </row>
    <row r="66" spans="1:5" ht="19.5" customHeight="1">
      <c r="A66" s="19" t="s">
        <v>23</v>
      </c>
      <c r="B66" s="20">
        <v>311</v>
      </c>
      <c r="C66" s="111"/>
      <c r="D66" s="35">
        <v>0</v>
      </c>
      <c r="E66" s="35">
        <v>0</v>
      </c>
    </row>
    <row r="67" spans="1:5" ht="19.5" customHeight="1">
      <c r="A67" s="19" t="s">
        <v>24</v>
      </c>
      <c r="B67" s="20">
        <v>312</v>
      </c>
      <c r="C67" s="93"/>
      <c r="D67" s="35">
        <v>1619970801</v>
      </c>
      <c r="E67" s="35">
        <v>1287997588</v>
      </c>
    </row>
    <row r="68" spans="1:5" ht="19.5" customHeight="1">
      <c r="A68" s="53" t="s">
        <v>64</v>
      </c>
      <c r="B68" s="20">
        <v>313</v>
      </c>
      <c r="C68" s="92"/>
      <c r="D68" s="35">
        <v>296727077</v>
      </c>
      <c r="E68" s="35">
        <v>298619043</v>
      </c>
    </row>
    <row r="69" spans="1:5" ht="19.5" customHeight="1">
      <c r="A69" s="53" t="s">
        <v>65</v>
      </c>
      <c r="B69" s="20">
        <v>314</v>
      </c>
      <c r="C69" s="93" t="s">
        <v>337</v>
      </c>
      <c r="D69" s="224">
        <f>123572526+1516151</f>
        <v>125088677</v>
      </c>
      <c r="E69" s="224">
        <v>215430848</v>
      </c>
    </row>
    <row r="70" spans="1:5" ht="19.5" customHeight="1">
      <c r="A70" s="53" t="s">
        <v>66</v>
      </c>
      <c r="B70" s="20">
        <v>315</v>
      </c>
      <c r="C70" s="92"/>
      <c r="D70" s="35"/>
      <c r="E70" s="35"/>
    </row>
    <row r="71" spans="1:5" ht="19.5" customHeight="1">
      <c r="A71" s="53" t="s">
        <v>67</v>
      </c>
      <c r="B71" s="20">
        <v>316</v>
      </c>
      <c r="C71" s="91"/>
      <c r="D71" s="35"/>
      <c r="E71" s="35"/>
    </row>
    <row r="72" spans="1:5" ht="19.5" customHeight="1">
      <c r="A72" s="53" t="s">
        <v>68</v>
      </c>
      <c r="B72" s="20">
        <v>317</v>
      </c>
      <c r="C72" s="91"/>
      <c r="D72" s="35">
        <v>0</v>
      </c>
      <c r="E72" s="35">
        <v>0</v>
      </c>
    </row>
    <row r="73" spans="1:5" ht="19.5" customHeight="1">
      <c r="A73" s="53" t="s">
        <v>69</v>
      </c>
      <c r="B73" s="20">
        <v>319</v>
      </c>
      <c r="C73" s="93"/>
      <c r="D73" s="35">
        <v>19580877</v>
      </c>
      <c r="E73" s="35">
        <v>0</v>
      </c>
    </row>
    <row r="74" spans="1:5" ht="19.5" customHeight="1">
      <c r="A74" s="53" t="s">
        <v>70</v>
      </c>
      <c r="B74" s="20">
        <v>320</v>
      </c>
      <c r="C74" s="92"/>
      <c r="D74" s="35"/>
      <c r="E74" s="35"/>
    </row>
    <row r="75" spans="1:5" ht="19.5" customHeight="1">
      <c r="A75" s="53" t="s">
        <v>71</v>
      </c>
      <c r="B75" s="20">
        <v>323</v>
      </c>
      <c r="C75" s="92"/>
      <c r="D75" s="36"/>
      <c r="E75" s="36"/>
    </row>
    <row r="76" spans="1:5" ht="19.5" customHeight="1">
      <c r="A76" s="53" t="s">
        <v>72</v>
      </c>
      <c r="B76" s="20">
        <v>327</v>
      </c>
      <c r="C76" s="92"/>
      <c r="D76" s="36"/>
      <c r="E76" s="36"/>
    </row>
    <row r="77" spans="1:5" ht="19.5" customHeight="1">
      <c r="A77" s="53" t="s">
        <v>73</v>
      </c>
      <c r="B77" s="20">
        <v>328</v>
      </c>
      <c r="C77" s="92"/>
      <c r="D77" s="35">
        <v>553563352</v>
      </c>
      <c r="E77" s="35">
        <v>1021688353</v>
      </c>
    </row>
    <row r="78" spans="1:5" s="10" customFormat="1" ht="24" customHeight="1">
      <c r="A78" s="25" t="s">
        <v>25</v>
      </c>
      <c r="B78" s="22">
        <v>330</v>
      </c>
      <c r="C78" s="89"/>
      <c r="D78" s="41">
        <f>SUM(D79:D88)</f>
        <v>0</v>
      </c>
      <c r="E78" s="41">
        <f>SUM(E79:E88)</f>
        <v>0</v>
      </c>
    </row>
    <row r="79" spans="1:5" ht="19.5" customHeight="1">
      <c r="A79" s="53" t="s">
        <v>74</v>
      </c>
      <c r="B79" s="20">
        <v>331</v>
      </c>
      <c r="C79" s="92"/>
      <c r="D79" s="36"/>
      <c r="E79" s="36"/>
    </row>
    <row r="80" spans="1:5" ht="19.5" customHeight="1">
      <c r="A80" s="53" t="s">
        <v>75</v>
      </c>
      <c r="B80" s="20">
        <v>332</v>
      </c>
      <c r="C80" s="91"/>
      <c r="D80" s="36"/>
      <c r="E80" s="36"/>
    </row>
    <row r="81" spans="1:5" ht="19.5" customHeight="1">
      <c r="A81" s="53" t="s">
        <v>76</v>
      </c>
      <c r="B81" s="20">
        <v>333</v>
      </c>
      <c r="C81" s="92"/>
      <c r="D81" s="36"/>
      <c r="E81" s="36"/>
    </row>
    <row r="82" spans="1:5" ht="19.5" customHeight="1">
      <c r="A82" s="53" t="s">
        <v>77</v>
      </c>
      <c r="B82" s="20">
        <v>334</v>
      </c>
      <c r="C82" s="91"/>
      <c r="D82" s="36"/>
      <c r="E82" s="36"/>
    </row>
    <row r="83" spans="1:5" ht="19.5" customHeight="1">
      <c r="A83" s="53" t="s">
        <v>78</v>
      </c>
      <c r="B83" s="20">
        <v>335</v>
      </c>
      <c r="C83" s="91"/>
      <c r="D83" s="36"/>
      <c r="E83" s="36"/>
    </row>
    <row r="84" spans="1:5" ht="19.5" customHeight="1">
      <c r="A84" s="53" t="s">
        <v>79</v>
      </c>
      <c r="B84" s="20">
        <v>336</v>
      </c>
      <c r="C84" s="92"/>
      <c r="D84" s="36"/>
      <c r="E84" s="36"/>
    </row>
    <row r="85" spans="1:5" ht="19.5" customHeight="1">
      <c r="A85" s="53" t="s">
        <v>80</v>
      </c>
      <c r="B85" s="20">
        <v>337</v>
      </c>
      <c r="C85" s="92"/>
      <c r="D85" s="36"/>
      <c r="E85" s="36"/>
    </row>
    <row r="86" spans="1:5" ht="19.5" customHeight="1">
      <c r="A86" s="53" t="s">
        <v>81</v>
      </c>
      <c r="B86" s="20">
        <v>338</v>
      </c>
      <c r="C86" s="92"/>
      <c r="D86" s="36"/>
      <c r="E86" s="36"/>
    </row>
    <row r="87" spans="1:5" ht="19.5" customHeight="1">
      <c r="A87" s="53" t="s">
        <v>82</v>
      </c>
      <c r="B87" s="20">
        <v>339</v>
      </c>
      <c r="C87" s="92"/>
      <c r="D87" s="36"/>
      <c r="E87" s="36"/>
    </row>
    <row r="88" spans="1:5" ht="19.5" customHeight="1">
      <c r="A88" s="53" t="s">
        <v>83</v>
      </c>
      <c r="B88" s="20">
        <v>359</v>
      </c>
      <c r="C88" s="91"/>
      <c r="D88" s="36"/>
      <c r="E88" s="36"/>
    </row>
    <row r="89" spans="1:5" s="10" customFormat="1" ht="21" customHeight="1">
      <c r="A89" s="57" t="s">
        <v>84</v>
      </c>
      <c r="B89" s="22">
        <v>400</v>
      </c>
      <c r="C89" s="89"/>
      <c r="D89" s="41">
        <f>SUM(D90:D99)</f>
        <v>48320541568</v>
      </c>
      <c r="E89" s="41">
        <f>SUM(E90:E99)</f>
        <v>47857022154</v>
      </c>
    </row>
    <row r="90" spans="1:5" s="10" customFormat="1" ht="24" customHeight="1">
      <c r="A90" s="59" t="s">
        <v>86</v>
      </c>
      <c r="B90" s="54">
        <v>411</v>
      </c>
      <c r="C90" s="89"/>
      <c r="D90" s="36">
        <v>70000000000</v>
      </c>
      <c r="E90" s="36">
        <v>70000000000</v>
      </c>
    </row>
    <row r="91" spans="1:5" ht="19.5" customHeight="1">
      <c r="A91" s="53" t="s">
        <v>87</v>
      </c>
      <c r="B91" s="20">
        <v>412</v>
      </c>
      <c r="C91" s="92"/>
      <c r="D91" s="36"/>
      <c r="E91" s="36"/>
    </row>
    <row r="92" spans="1:5" ht="19.5" customHeight="1">
      <c r="A92" s="53" t="s">
        <v>88</v>
      </c>
      <c r="B92" s="20">
        <v>413</v>
      </c>
      <c r="C92" s="92"/>
      <c r="D92" s="36"/>
      <c r="E92" s="36"/>
    </row>
    <row r="93" spans="1:5" ht="19.5" customHeight="1">
      <c r="A93" s="53" t="s">
        <v>89</v>
      </c>
      <c r="B93" s="20">
        <v>414</v>
      </c>
      <c r="C93" s="92"/>
      <c r="D93" s="36"/>
      <c r="E93" s="36"/>
    </row>
    <row r="94" spans="1:5" ht="19.5" customHeight="1">
      <c r="A94" s="53" t="s">
        <v>90</v>
      </c>
      <c r="B94" s="20">
        <v>415</v>
      </c>
      <c r="C94" s="92"/>
      <c r="D94" s="36"/>
      <c r="E94" s="36"/>
    </row>
    <row r="95" spans="1:5" ht="19.5" customHeight="1">
      <c r="A95" s="53" t="s">
        <v>91</v>
      </c>
      <c r="B95" s="20">
        <v>416</v>
      </c>
      <c r="C95" s="92"/>
      <c r="D95" s="36"/>
      <c r="E95" s="36"/>
    </row>
    <row r="96" spans="1:5" ht="19.5" customHeight="1">
      <c r="A96" s="53" t="s">
        <v>92</v>
      </c>
      <c r="B96" s="20">
        <v>417</v>
      </c>
      <c r="C96" s="92"/>
      <c r="D96" s="36"/>
      <c r="E96" s="36"/>
    </row>
    <row r="97" spans="1:5" ht="19.5" customHeight="1">
      <c r="A97" s="53" t="s">
        <v>93</v>
      </c>
      <c r="B97" s="20">
        <v>418</v>
      </c>
      <c r="C97" s="92"/>
      <c r="D97" s="36"/>
      <c r="E97" s="36"/>
    </row>
    <row r="98" spans="1:5" s="10" customFormat="1" ht="24" customHeight="1">
      <c r="A98" s="59" t="s">
        <v>94</v>
      </c>
      <c r="B98" s="54">
        <v>419</v>
      </c>
      <c r="C98" s="89"/>
      <c r="D98" s="36"/>
      <c r="E98" s="36"/>
    </row>
    <row r="99" spans="1:5" ht="19.5" customHeight="1">
      <c r="A99" s="53" t="s">
        <v>95</v>
      </c>
      <c r="B99" s="20">
        <v>420</v>
      </c>
      <c r="C99" s="92"/>
      <c r="D99" s="36">
        <f>-22300240000+620781568</f>
        <v>-21679458432</v>
      </c>
      <c r="E99" s="36">
        <v>-22142977846</v>
      </c>
    </row>
    <row r="100" spans="1:5" s="12" customFormat="1" ht="27.75" customHeight="1">
      <c r="A100" s="11" t="s">
        <v>96</v>
      </c>
      <c r="B100" s="11">
        <v>440</v>
      </c>
      <c r="C100" s="97"/>
      <c r="D100" s="42">
        <f>D64+D89</f>
        <v>50935472352</v>
      </c>
      <c r="E100" s="42">
        <f>E64+E89</f>
        <v>50680757986</v>
      </c>
    </row>
    <row r="101" spans="1:5" s="14" customFormat="1" ht="20.25" customHeight="1">
      <c r="A101" s="13"/>
      <c r="B101" s="13"/>
      <c r="C101" s="98"/>
      <c r="D101" s="47"/>
      <c r="E101" s="45"/>
    </row>
    <row r="102" spans="1:5" s="15" customFormat="1" ht="15.75">
      <c r="A102" s="322" t="s">
        <v>123</v>
      </c>
      <c r="B102" s="322"/>
      <c r="C102" s="322"/>
      <c r="D102" s="322"/>
      <c r="E102" s="322"/>
    </row>
    <row r="103" spans="1:5" ht="20.25" customHeight="1">
      <c r="A103" s="3"/>
      <c r="B103" s="3"/>
      <c r="C103" s="99"/>
      <c r="D103" s="46"/>
      <c r="E103" s="3"/>
    </row>
    <row r="104" spans="1:5" ht="31.5" customHeight="1">
      <c r="A104" s="34" t="s">
        <v>124</v>
      </c>
      <c r="B104" s="31" t="s">
        <v>7</v>
      </c>
      <c r="C104" s="82" t="s">
        <v>8</v>
      </c>
      <c r="D104" s="48" t="s">
        <v>209</v>
      </c>
      <c r="E104" s="48" t="s">
        <v>210</v>
      </c>
    </row>
    <row r="105" spans="1:5" ht="18.75" customHeight="1">
      <c r="A105" s="60">
        <v>1</v>
      </c>
      <c r="B105" s="5">
        <v>2</v>
      </c>
      <c r="C105" s="94">
        <v>3</v>
      </c>
      <c r="D105" s="6">
        <v>4</v>
      </c>
      <c r="E105" s="6">
        <v>5</v>
      </c>
    </row>
    <row r="106" spans="1:5" ht="22.5" customHeight="1">
      <c r="A106" s="69" t="s">
        <v>125</v>
      </c>
      <c r="B106" s="100" t="s">
        <v>128</v>
      </c>
      <c r="D106" s="61"/>
      <c r="E106" s="61"/>
    </row>
    <row r="107" spans="1:5" ht="22.5" customHeight="1">
      <c r="A107" s="62" t="s">
        <v>97</v>
      </c>
      <c r="B107" s="101" t="s">
        <v>129</v>
      </c>
      <c r="D107" s="64"/>
      <c r="E107" s="64"/>
    </row>
    <row r="108" spans="1:5" ht="22.5" customHeight="1">
      <c r="A108" s="62" t="s">
        <v>98</v>
      </c>
      <c r="B108" s="101" t="s">
        <v>130</v>
      </c>
      <c r="D108" s="64"/>
      <c r="E108" s="64"/>
    </row>
    <row r="109" spans="1:5" ht="22.5" customHeight="1">
      <c r="A109" s="106" t="s">
        <v>99</v>
      </c>
      <c r="B109" s="101" t="s">
        <v>131</v>
      </c>
      <c r="D109" s="107">
        <v>22300240000</v>
      </c>
      <c r="E109" s="107">
        <v>22300240000</v>
      </c>
    </row>
    <row r="110" spans="1:5" ht="22.5" customHeight="1">
      <c r="A110" s="62" t="s">
        <v>100</v>
      </c>
      <c r="B110" s="101" t="s">
        <v>132</v>
      </c>
      <c r="D110" s="77">
        <v>0</v>
      </c>
      <c r="E110" s="77">
        <v>0</v>
      </c>
    </row>
    <row r="111" spans="1:5" ht="22.5" customHeight="1">
      <c r="A111" s="62" t="s">
        <v>101</v>
      </c>
      <c r="B111" s="102" t="s">
        <v>2</v>
      </c>
      <c r="D111" s="64"/>
      <c r="E111" s="64"/>
    </row>
    <row r="112" spans="1:5" ht="22.5" customHeight="1">
      <c r="A112" s="62" t="s">
        <v>26</v>
      </c>
      <c r="B112" s="101"/>
      <c r="D112" s="64"/>
      <c r="E112" s="64"/>
    </row>
    <row r="113" spans="1:5" ht="22.5" customHeight="1">
      <c r="A113" s="65" t="s">
        <v>102</v>
      </c>
      <c r="B113" s="102" t="s">
        <v>111</v>
      </c>
      <c r="D113" s="64"/>
      <c r="E113" s="64"/>
    </row>
    <row r="114" spans="1:5" ht="22.5" customHeight="1">
      <c r="A114" s="65" t="s">
        <v>104</v>
      </c>
      <c r="B114" s="102" t="s">
        <v>112</v>
      </c>
      <c r="D114" s="64"/>
      <c r="E114" s="64"/>
    </row>
    <row r="115" spans="1:5" ht="22.5" customHeight="1">
      <c r="A115" s="65" t="s">
        <v>103</v>
      </c>
      <c r="B115" s="102" t="s">
        <v>113</v>
      </c>
      <c r="D115" s="64"/>
      <c r="E115" s="64"/>
    </row>
    <row r="116" spans="1:5" ht="22.5" customHeight="1">
      <c r="A116" s="65" t="s">
        <v>105</v>
      </c>
      <c r="B116" s="63" t="s">
        <v>114</v>
      </c>
      <c r="D116" s="64"/>
      <c r="E116" s="64"/>
    </row>
    <row r="117" spans="1:5" ht="22.5" customHeight="1">
      <c r="A117" s="65" t="s">
        <v>106</v>
      </c>
      <c r="B117" s="63" t="s">
        <v>115</v>
      </c>
      <c r="D117" s="64"/>
      <c r="E117" s="64"/>
    </row>
    <row r="118" spans="1:5" ht="22.5" customHeight="1">
      <c r="A118" s="65" t="s">
        <v>107</v>
      </c>
      <c r="B118" s="63" t="s">
        <v>116</v>
      </c>
      <c r="D118" s="64"/>
      <c r="E118" s="64"/>
    </row>
    <row r="119" spans="1:5" ht="22.5" customHeight="1">
      <c r="A119" s="65" t="s">
        <v>108</v>
      </c>
      <c r="B119" s="63" t="s">
        <v>117</v>
      </c>
      <c r="C119" s="102"/>
      <c r="D119" s="64"/>
      <c r="E119" s="64"/>
    </row>
    <row r="120" spans="1:5" ht="22.5" customHeight="1">
      <c r="A120" s="65" t="s">
        <v>109</v>
      </c>
      <c r="B120" s="63" t="s">
        <v>118</v>
      </c>
      <c r="C120" s="102"/>
      <c r="D120" s="64"/>
      <c r="E120" s="64"/>
    </row>
    <row r="121" spans="1:5" ht="22.5" customHeight="1">
      <c r="A121" s="65" t="s">
        <v>110</v>
      </c>
      <c r="B121" s="63" t="s">
        <v>119</v>
      </c>
      <c r="C121" s="102"/>
      <c r="D121" s="64"/>
      <c r="E121" s="64"/>
    </row>
    <row r="122" spans="1:5" ht="15" customHeight="1">
      <c r="A122" s="65"/>
      <c r="B122" s="63"/>
      <c r="C122" s="102"/>
      <c r="D122" s="64"/>
      <c r="E122" s="64"/>
    </row>
    <row r="123" spans="1:5" ht="22.5" customHeight="1">
      <c r="A123" s="62" t="s">
        <v>120</v>
      </c>
      <c r="B123" s="63" t="s">
        <v>121</v>
      </c>
      <c r="C123" s="102"/>
      <c r="D123" s="64"/>
      <c r="E123" s="64"/>
    </row>
    <row r="124" spans="1:5" ht="12.75" customHeight="1">
      <c r="A124" s="62"/>
      <c r="B124" s="63"/>
      <c r="C124" s="102"/>
      <c r="D124" s="64"/>
      <c r="E124" s="64"/>
    </row>
    <row r="125" spans="1:5" ht="22.5" customHeight="1">
      <c r="A125" s="62" t="s">
        <v>122</v>
      </c>
      <c r="B125" s="66" t="s">
        <v>171</v>
      </c>
      <c r="C125" s="102"/>
      <c r="D125" s="233">
        <f>D126+D127</f>
        <v>1769157297</v>
      </c>
      <c r="E125" s="233">
        <f>E126+E127</f>
        <v>3670551546</v>
      </c>
    </row>
    <row r="126" spans="1:5" ht="22.5" customHeight="1">
      <c r="A126" s="65" t="s">
        <v>169</v>
      </c>
      <c r="B126" s="63" t="s">
        <v>172</v>
      </c>
      <c r="C126" s="102"/>
      <c r="D126" s="233">
        <v>1769157297</v>
      </c>
      <c r="E126" s="233">
        <v>3670551546</v>
      </c>
    </row>
    <row r="127" spans="1:5" ht="22.5" customHeight="1">
      <c r="A127" s="65" t="s">
        <v>170</v>
      </c>
      <c r="B127" s="63" t="s">
        <v>173</v>
      </c>
      <c r="C127" s="102"/>
      <c r="D127" s="233"/>
      <c r="E127" s="233"/>
    </row>
    <row r="128" spans="1:5" ht="14.25" customHeight="1">
      <c r="A128" s="65"/>
      <c r="B128" s="63"/>
      <c r="C128" s="102"/>
      <c r="D128" s="233"/>
      <c r="E128" s="233"/>
    </row>
    <row r="129" spans="1:5" ht="22.5" customHeight="1">
      <c r="A129" s="62" t="s">
        <v>174</v>
      </c>
      <c r="B129" s="66" t="s">
        <v>176</v>
      </c>
      <c r="C129" s="102"/>
      <c r="D129" s="233">
        <f>SUM(D130:D131)</f>
        <v>978519795440.99951</v>
      </c>
      <c r="E129" s="233">
        <f>SUM(E130:E131)</f>
        <v>1211566785</v>
      </c>
    </row>
    <row r="130" spans="1:5" ht="22.5" customHeight="1">
      <c r="A130" s="65" t="s">
        <v>175</v>
      </c>
      <c r="B130" s="63" t="s">
        <v>177</v>
      </c>
      <c r="C130" s="102"/>
      <c r="D130" s="233">
        <v>978519795440.99951</v>
      </c>
      <c r="E130" s="233">
        <v>1211566785</v>
      </c>
    </row>
    <row r="131" spans="1:5" ht="22.5" customHeight="1">
      <c r="A131" s="65" t="s">
        <v>365</v>
      </c>
      <c r="B131" s="63" t="s">
        <v>213</v>
      </c>
      <c r="C131" s="104"/>
      <c r="D131" s="233"/>
      <c r="E131" s="233"/>
    </row>
    <row r="132" spans="1:5" ht="11.25" customHeight="1">
      <c r="A132" s="65"/>
      <c r="B132" s="63"/>
      <c r="C132" s="102"/>
      <c r="D132" s="257"/>
      <c r="E132" s="257"/>
    </row>
    <row r="133" spans="1:5" ht="22.5" customHeight="1">
      <c r="A133" s="62" t="s">
        <v>178</v>
      </c>
      <c r="B133" s="66" t="s">
        <v>179</v>
      </c>
      <c r="C133" s="102"/>
      <c r="D133" s="259">
        <v>0</v>
      </c>
      <c r="E133" s="259">
        <v>0</v>
      </c>
    </row>
    <row r="134" spans="1:5" ht="22.5" customHeight="1">
      <c r="A134" s="67" t="s">
        <v>181</v>
      </c>
      <c r="B134" s="68" t="s">
        <v>180</v>
      </c>
      <c r="C134" s="103"/>
      <c r="D134" s="310">
        <v>410732298</v>
      </c>
      <c r="E134" s="310">
        <v>491889762</v>
      </c>
    </row>
    <row r="135" spans="1:5" ht="17.25" customHeight="1">
      <c r="A135" s="33" t="s">
        <v>126</v>
      </c>
      <c r="D135" s="26">
        <v>0</v>
      </c>
      <c r="E135" s="26">
        <v>0</v>
      </c>
    </row>
    <row r="136" spans="1:5" ht="14.25" customHeight="1">
      <c r="A136" s="33" t="s">
        <v>182</v>
      </c>
    </row>
    <row r="137" spans="1:5" ht="15.75" customHeight="1">
      <c r="A137" s="33" t="s">
        <v>183</v>
      </c>
    </row>
    <row r="138" spans="1:5" ht="24.75" customHeight="1">
      <c r="A138" s="105" t="s">
        <v>214</v>
      </c>
      <c r="C138" s="321" t="s">
        <v>431</v>
      </c>
      <c r="D138" s="321"/>
      <c r="E138" s="321"/>
    </row>
    <row r="139" spans="1:5" ht="15" customHeight="1">
      <c r="A139" s="324" t="s">
        <v>347</v>
      </c>
      <c r="B139" s="324"/>
      <c r="C139" s="316" t="s">
        <v>310</v>
      </c>
      <c r="D139" s="316"/>
      <c r="E139" s="316"/>
    </row>
    <row r="140" spans="1:5" ht="15" customHeight="1">
      <c r="A140" s="325" t="s">
        <v>348</v>
      </c>
      <c r="B140" s="325"/>
      <c r="C140" s="317" t="s">
        <v>127</v>
      </c>
      <c r="D140" s="317"/>
      <c r="E140" s="317"/>
    </row>
    <row r="141" spans="1:5">
      <c r="A141" s="2"/>
    </row>
    <row r="142" spans="1:5">
      <c r="A142" s="2"/>
    </row>
    <row r="143" spans="1:5">
      <c r="A143" s="2"/>
    </row>
    <row r="144" spans="1:5" ht="21.75" customHeight="1">
      <c r="A144" s="2"/>
    </row>
    <row r="145" spans="1:5">
      <c r="A145" s="2"/>
    </row>
    <row r="146" spans="1:5">
      <c r="A146" s="2"/>
      <c r="D146" s="26"/>
      <c r="E146" s="26"/>
    </row>
    <row r="147" spans="1:5" s="10" customFormat="1">
      <c r="A147" s="326"/>
      <c r="B147" s="326"/>
      <c r="C147" s="316"/>
      <c r="D147" s="316"/>
      <c r="E147" s="316"/>
    </row>
  </sheetData>
  <protectedRanges>
    <protectedRange sqref="D14:E14" name="Range1"/>
  </protectedRanges>
  <mergeCells count="12">
    <mergeCell ref="C139:E139"/>
    <mergeCell ref="C140:E140"/>
    <mergeCell ref="C147:E147"/>
    <mergeCell ref="D1:E3"/>
    <mergeCell ref="A5:E5"/>
    <mergeCell ref="A6:E6"/>
    <mergeCell ref="A102:E102"/>
    <mergeCell ref="C138:E138"/>
    <mergeCell ref="A3:B3"/>
    <mergeCell ref="A139:B139"/>
    <mergeCell ref="A140:B140"/>
    <mergeCell ref="A147:B147"/>
  </mergeCells>
  <phoneticPr fontId="56" type="noConversion"/>
  <pageMargins left="0.25" right="0.25" top="0.5" bottom="0.5" header="0.3" footer="0.3"/>
  <pageSetup paperSize="9" fitToHeight="0" orientation="portrait" r:id="rId1"/>
  <headerFooter alignWithMargins="0"/>
</worksheet>
</file>

<file path=xl/worksheets/sheet2.xml><?xml version="1.0" encoding="utf-8"?>
<worksheet xmlns="http://schemas.openxmlformats.org/spreadsheetml/2006/main" xmlns:r="http://schemas.openxmlformats.org/officeDocument/2006/relationships">
  <sheetPr codeName="Sheet18"/>
  <dimension ref="A1:E37"/>
  <sheetViews>
    <sheetView view="pageBreakPreview" zoomScale="85" zoomScaleNormal="85" zoomScaleSheetLayoutView="85" workbookViewId="0">
      <selection activeCell="P11" sqref="P11"/>
    </sheetView>
  </sheetViews>
  <sheetFormatPr defaultColWidth="8.85546875" defaultRowHeight="12.75"/>
  <cols>
    <col min="1" max="1" width="44.140625" customWidth="1"/>
    <col min="2" max="2" width="6.42578125" style="2" customWidth="1"/>
    <col min="3" max="3" width="7.28515625" style="2" customWidth="1"/>
    <col min="4" max="4" width="16.7109375" style="27" customWidth="1"/>
    <col min="5" max="5" width="16.42578125" style="27" customWidth="1"/>
  </cols>
  <sheetData>
    <row r="1" spans="1:5" ht="21" customHeight="1">
      <c r="A1" s="79" t="s">
        <v>208</v>
      </c>
      <c r="D1" s="316" t="s">
        <v>133</v>
      </c>
      <c r="E1" s="316"/>
    </row>
    <row r="2" spans="1:5" ht="16.5" customHeight="1">
      <c r="A2" s="323" t="s">
        <v>4</v>
      </c>
      <c r="B2" s="323"/>
      <c r="D2" s="327" t="s">
        <v>3</v>
      </c>
      <c r="E2" s="327"/>
    </row>
    <row r="3" spans="1:5" ht="30" customHeight="1">
      <c r="A3" s="323" t="str">
        <f>'CDKT '!A3:B3</f>
        <v>Địa chỉ: Tầng 1 Tòa nhà VOV, số 37 Bà Triệu, Phường Hàng Bài, Quận Hoàn Kiếm, Thành phố Hà Nội</v>
      </c>
      <c r="B3" s="323"/>
      <c r="D3" s="327"/>
      <c r="E3" s="327"/>
    </row>
    <row r="5" spans="1:5" ht="20.25">
      <c r="A5" s="320" t="s">
        <v>135</v>
      </c>
      <c r="B5" s="320"/>
      <c r="C5" s="320"/>
      <c r="D5" s="320"/>
      <c r="E5" s="320"/>
    </row>
    <row r="6" spans="1:5" ht="17.25" customHeight="1">
      <c r="A6" s="321" t="str">
        <f>'CDKT '!A6:E6</f>
        <v>Qúy I năm 2023</v>
      </c>
      <c r="B6" s="321"/>
      <c r="C6" s="321"/>
      <c r="D6" s="321"/>
      <c r="E6" s="321"/>
    </row>
    <row r="7" spans="1:5" ht="21" customHeight="1">
      <c r="A7" s="2"/>
    </row>
    <row r="8" spans="1:5" s="10" customFormat="1" ht="33" customHeight="1">
      <c r="A8" s="31" t="s">
        <v>124</v>
      </c>
      <c r="B8" s="31" t="s">
        <v>7</v>
      </c>
      <c r="C8" s="32" t="s">
        <v>8</v>
      </c>
      <c r="D8" s="32" t="s">
        <v>417</v>
      </c>
      <c r="E8" s="32" t="s">
        <v>418</v>
      </c>
    </row>
    <row r="9" spans="1:5">
      <c r="A9" s="7" t="s">
        <v>10</v>
      </c>
      <c r="B9" s="7" t="s">
        <v>11</v>
      </c>
      <c r="C9" s="7"/>
      <c r="D9" s="28">
        <v>1</v>
      </c>
      <c r="E9" s="28"/>
    </row>
    <row r="10" spans="1:5" ht="23.25" customHeight="1">
      <c r="A10" s="74" t="s">
        <v>185</v>
      </c>
      <c r="B10" s="16" t="s">
        <v>141</v>
      </c>
      <c r="C10" s="84" t="s">
        <v>211</v>
      </c>
      <c r="D10" s="43">
        <v>2151180567</v>
      </c>
      <c r="E10" s="43">
        <v>2029576906</v>
      </c>
    </row>
    <row r="11" spans="1:5" ht="23.25" customHeight="1">
      <c r="A11" s="9" t="s">
        <v>136</v>
      </c>
      <c r="B11" s="16" t="s">
        <v>142</v>
      </c>
      <c r="C11" s="75"/>
      <c r="D11" s="43"/>
      <c r="E11" s="43"/>
    </row>
    <row r="12" spans="1:5" ht="26.25" customHeight="1">
      <c r="A12" s="76" t="s">
        <v>186</v>
      </c>
      <c r="B12" s="16" t="s">
        <v>143</v>
      </c>
      <c r="C12" s="16"/>
      <c r="D12" s="43">
        <f>D10-D11</f>
        <v>2151180567</v>
      </c>
      <c r="E12" s="43">
        <f>E10-E11</f>
        <v>2029576906</v>
      </c>
    </row>
    <row r="13" spans="1:5" ht="23.25" customHeight="1">
      <c r="A13" s="74" t="s">
        <v>187</v>
      </c>
      <c r="B13" s="16" t="s">
        <v>144</v>
      </c>
      <c r="C13" s="75"/>
      <c r="D13" s="43"/>
      <c r="E13" s="43"/>
    </row>
    <row r="14" spans="1:5" ht="32.25" customHeight="1">
      <c r="A14" s="76" t="s">
        <v>188</v>
      </c>
      <c r="B14" s="75" t="s">
        <v>145</v>
      </c>
      <c r="C14" s="16"/>
      <c r="D14" s="43">
        <f>D12-D13</f>
        <v>2151180567</v>
      </c>
      <c r="E14" s="43">
        <f>E12-E13</f>
        <v>2029576906</v>
      </c>
    </row>
    <row r="15" spans="1:5" ht="23.25" customHeight="1">
      <c r="A15" s="9" t="s">
        <v>137</v>
      </c>
      <c r="B15" s="75" t="s">
        <v>146</v>
      </c>
      <c r="C15" s="84" t="s">
        <v>143</v>
      </c>
      <c r="D15" s="43">
        <v>338578818</v>
      </c>
      <c r="E15" s="43">
        <v>355478911</v>
      </c>
    </row>
    <row r="16" spans="1:5" ht="23.25" customHeight="1">
      <c r="A16" s="74" t="s">
        <v>189</v>
      </c>
      <c r="B16" s="75" t="s">
        <v>147</v>
      </c>
      <c r="C16" s="75"/>
      <c r="D16" s="43"/>
      <c r="E16" s="43">
        <v>12427398</v>
      </c>
    </row>
    <row r="17" spans="1:5" ht="23.25" customHeight="1">
      <c r="A17" s="74" t="s">
        <v>138</v>
      </c>
      <c r="B17" s="75" t="s">
        <v>190</v>
      </c>
      <c r="C17" s="84" t="s">
        <v>144</v>
      </c>
      <c r="D17" s="43">
        <f>2107565534+34824</f>
        <v>2107600358</v>
      </c>
      <c r="E17" s="43">
        <v>2090987459</v>
      </c>
    </row>
    <row r="18" spans="1:5" ht="32.25" customHeight="1">
      <c r="A18" s="76" t="s">
        <v>191</v>
      </c>
      <c r="B18" s="75" t="s">
        <v>158</v>
      </c>
      <c r="C18" s="16"/>
      <c r="D18" s="43">
        <f>D14+(D15-D16)-D17</f>
        <v>382159027</v>
      </c>
      <c r="E18" s="43">
        <f>E14+(E15-E16)-E17</f>
        <v>281640960</v>
      </c>
    </row>
    <row r="19" spans="1:5" ht="23.25" customHeight="1">
      <c r="A19" s="9" t="s">
        <v>139</v>
      </c>
      <c r="B19" s="75" t="s">
        <v>159</v>
      </c>
      <c r="C19" s="84"/>
      <c r="D19" s="43">
        <v>81360387</v>
      </c>
      <c r="E19" s="43">
        <v>66282716</v>
      </c>
    </row>
    <row r="20" spans="1:5" ht="23.25" customHeight="1">
      <c r="A20" s="9" t="s">
        <v>140</v>
      </c>
      <c r="B20" s="75" t="s">
        <v>160</v>
      </c>
      <c r="C20" s="84"/>
      <c r="D20" s="43"/>
      <c r="E20" s="43"/>
    </row>
    <row r="21" spans="1:5" ht="23.25" customHeight="1">
      <c r="A21" s="74" t="s">
        <v>192</v>
      </c>
      <c r="B21" s="75" t="s">
        <v>165</v>
      </c>
      <c r="C21" s="16"/>
      <c r="D21" s="43">
        <f>D19-D20</f>
        <v>81360387</v>
      </c>
      <c r="E21" s="43">
        <f>E19-E20</f>
        <v>66282716</v>
      </c>
    </row>
    <row r="22" spans="1:5" ht="32.25" customHeight="1">
      <c r="A22" s="76" t="s">
        <v>193</v>
      </c>
      <c r="B22" s="75" t="s">
        <v>166</v>
      </c>
      <c r="C22" s="16"/>
      <c r="D22" s="43">
        <f>D18+D21</f>
        <v>463519414</v>
      </c>
      <c r="E22" s="43">
        <f>E18+E21</f>
        <v>347923676</v>
      </c>
    </row>
    <row r="23" spans="1:5" ht="23.25" customHeight="1">
      <c r="A23" s="74" t="s">
        <v>196</v>
      </c>
      <c r="B23" s="75" t="s">
        <v>194</v>
      </c>
      <c r="C23" s="84"/>
      <c r="D23" s="43"/>
      <c r="E23" s="43">
        <v>119298409</v>
      </c>
    </row>
    <row r="24" spans="1:5" ht="23.25" customHeight="1">
      <c r="A24" s="74" t="s">
        <v>195</v>
      </c>
      <c r="B24" s="75" t="s">
        <v>197</v>
      </c>
      <c r="C24" s="75"/>
      <c r="D24" s="43"/>
      <c r="E24" s="43"/>
    </row>
    <row r="25" spans="1:5" s="44" customFormat="1" ht="23.25" customHeight="1">
      <c r="A25" s="74" t="s">
        <v>198</v>
      </c>
      <c r="B25" s="75" t="s">
        <v>167</v>
      </c>
      <c r="C25" s="16"/>
      <c r="D25" s="314">
        <f>D22-D23-D24</f>
        <v>463519414</v>
      </c>
      <c r="E25" s="43">
        <f>E22-E23-E24</f>
        <v>228625267</v>
      </c>
    </row>
    <row r="26" spans="1:5" s="44" customFormat="1" ht="23.25" customHeight="1">
      <c r="A26" s="74" t="s">
        <v>199</v>
      </c>
      <c r="B26" s="75" t="s">
        <v>168</v>
      </c>
      <c r="C26" s="16"/>
      <c r="D26" s="239">
        <f>D25/5000000</f>
        <v>92.703882800000002</v>
      </c>
      <c r="E26" s="239">
        <f>E25/5000000</f>
        <v>45.7250534</v>
      </c>
    </row>
    <row r="27" spans="1:5" ht="30.75" customHeight="1">
      <c r="D27" s="49"/>
      <c r="E27" s="49"/>
    </row>
    <row r="28" spans="1:5" ht="15" customHeight="1">
      <c r="C28" s="321" t="str">
        <f>'CDKT '!C138:E138</f>
        <v>Lập, ngày ... tháng ... năm 2023</v>
      </c>
      <c r="D28" s="321"/>
      <c r="E28" s="321"/>
    </row>
    <row r="29" spans="1:5" ht="15" customHeight="1">
      <c r="A29" s="328" t="s">
        <v>212</v>
      </c>
      <c r="B29" s="328"/>
      <c r="C29" s="316" t="s">
        <v>310</v>
      </c>
      <c r="D29" s="316"/>
      <c r="E29" s="316"/>
    </row>
    <row r="30" spans="1:5">
      <c r="A30" s="329" t="s">
        <v>351</v>
      </c>
      <c r="B30" s="329"/>
      <c r="C30" s="317" t="s">
        <v>127</v>
      </c>
      <c r="D30" s="317"/>
      <c r="E30" s="317"/>
    </row>
    <row r="31" spans="1:5">
      <c r="A31" s="110"/>
    </row>
    <row r="32" spans="1:5">
      <c r="A32" s="2"/>
    </row>
    <row r="33" spans="1:5">
      <c r="A33" s="2"/>
    </row>
    <row r="34" spans="1:5" ht="19.5" customHeight="1">
      <c r="A34" s="2"/>
    </row>
    <row r="35" spans="1:5">
      <c r="A35" s="2"/>
    </row>
    <row r="36" spans="1:5">
      <c r="A36" s="2"/>
    </row>
    <row r="37" spans="1:5">
      <c r="A37" s="330"/>
      <c r="B37" s="330"/>
      <c r="C37" s="316"/>
      <c r="D37" s="316"/>
      <c r="E37" s="316"/>
    </row>
  </sheetData>
  <protectedRanges>
    <protectedRange sqref="D15:E15" name="Range1"/>
    <protectedRange sqref="D18:E18" name="Range1_2"/>
    <protectedRange sqref="D20:E20" name="Range1_3"/>
    <protectedRange sqref="D22:E22" name="Range1_4"/>
    <protectedRange sqref="D25:E25" name="Range1_5"/>
    <protectedRange sqref="D17:E17" name="Range1_6"/>
  </protectedRanges>
  <mergeCells count="13">
    <mergeCell ref="D1:E1"/>
    <mergeCell ref="C30:E30"/>
    <mergeCell ref="C37:E37"/>
    <mergeCell ref="A5:E5"/>
    <mergeCell ref="A6:E6"/>
    <mergeCell ref="C28:E28"/>
    <mergeCell ref="C29:E29"/>
    <mergeCell ref="A3:B3"/>
    <mergeCell ref="D2:E3"/>
    <mergeCell ref="A2:B2"/>
    <mergeCell ref="A29:B29"/>
    <mergeCell ref="A30:B30"/>
    <mergeCell ref="A37:B37"/>
  </mergeCells>
  <phoneticPr fontId="56" type="noConversion"/>
  <pageMargins left="0.65" right="0.28000000000000003" top="0.51" bottom="0.38" header="0.49" footer="0.24"/>
  <pageSetup paperSize="9" scale="96" orientation="portrait" r:id="rId1"/>
  <headerFooter alignWithMargins="0"/>
</worksheet>
</file>

<file path=xl/worksheets/sheet3.xml><?xml version="1.0" encoding="utf-8"?>
<worksheet xmlns="http://schemas.openxmlformats.org/spreadsheetml/2006/main" xmlns:r="http://schemas.openxmlformats.org/officeDocument/2006/relationships">
  <dimension ref="A1:E52"/>
  <sheetViews>
    <sheetView view="pageBreakPreview" topLeftCell="A31" zoomScaleSheetLayoutView="100" workbookViewId="0">
      <selection activeCell="H45" sqref="H45"/>
    </sheetView>
  </sheetViews>
  <sheetFormatPr defaultColWidth="9.140625" defaultRowHeight="12.75"/>
  <cols>
    <col min="1" max="1" width="49.42578125" style="273" customWidth="1"/>
    <col min="2" max="2" width="7.42578125" style="272" customWidth="1"/>
    <col min="3" max="3" width="7" style="273" customWidth="1"/>
    <col min="4" max="4" width="15.7109375" style="307" customWidth="1"/>
    <col min="5" max="5" width="19" style="307" customWidth="1"/>
    <col min="6" max="16384" width="9.140625" style="273"/>
  </cols>
  <sheetData>
    <row r="1" spans="1:5" ht="21" customHeight="1">
      <c r="A1" s="271" t="s">
        <v>208</v>
      </c>
      <c r="D1" s="332" t="s">
        <v>148</v>
      </c>
      <c r="E1" s="332"/>
    </row>
    <row r="2" spans="1:5" ht="15.75" customHeight="1">
      <c r="A2" s="333" t="s">
        <v>4</v>
      </c>
      <c r="B2" s="333"/>
      <c r="D2" s="334" t="s">
        <v>134</v>
      </c>
      <c r="E2" s="334"/>
    </row>
    <row r="3" spans="1:5" ht="29.25" customHeight="1">
      <c r="A3" s="333" t="str">
        <f>'CDKT '!A3:B3</f>
        <v>Địa chỉ: Tầng 1 Tòa nhà VOV, số 37 Bà Triệu, Phường Hàng Bài, Quận Hoàn Kiếm, Thành phố Hà Nội</v>
      </c>
      <c r="B3" s="333"/>
      <c r="D3" s="334"/>
      <c r="E3" s="334"/>
    </row>
    <row r="5" spans="1:5" ht="20.25">
      <c r="A5" s="335" t="s">
        <v>149</v>
      </c>
      <c r="B5" s="335"/>
      <c r="C5" s="335"/>
      <c r="D5" s="335"/>
      <c r="E5" s="335"/>
    </row>
    <row r="6" spans="1:5" ht="17.25" customHeight="1">
      <c r="A6" s="331" t="s">
        <v>150</v>
      </c>
      <c r="B6" s="331"/>
      <c r="C6" s="331"/>
      <c r="D6" s="331"/>
      <c r="E6" s="331"/>
    </row>
    <row r="7" spans="1:5" ht="17.25" customHeight="1">
      <c r="A7" s="336" t="str">
        <f>+'CDKT '!A6:E6</f>
        <v>Qúy I năm 2023</v>
      </c>
      <c r="B7" s="336"/>
      <c r="C7" s="336"/>
      <c r="D7" s="336"/>
      <c r="E7" s="336"/>
    </row>
    <row r="8" spans="1:5">
      <c r="A8" s="272"/>
      <c r="C8" s="272"/>
      <c r="D8" s="272"/>
      <c r="E8" s="274" t="s">
        <v>9</v>
      </c>
    </row>
    <row r="9" spans="1:5" s="278" customFormat="1" ht="32.25" customHeight="1">
      <c r="A9" s="275" t="s">
        <v>151</v>
      </c>
      <c r="B9" s="275" t="s">
        <v>7</v>
      </c>
      <c r="C9" s="276" t="s">
        <v>8</v>
      </c>
      <c r="D9" s="277" t="str">
        <f>'[4]KQHDKQ '!D8</f>
        <v>Qúy này</v>
      </c>
      <c r="E9" s="277" t="str">
        <f>'[4]KQHDKQ '!E8</f>
        <v>Qúy trước</v>
      </c>
    </row>
    <row r="10" spans="1:5">
      <c r="A10" s="279" t="s">
        <v>10</v>
      </c>
      <c r="B10" s="279" t="s">
        <v>11</v>
      </c>
      <c r="C10" s="279" t="s">
        <v>12</v>
      </c>
      <c r="D10" s="280">
        <v>1</v>
      </c>
      <c r="E10" s="280">
        <v>2</v>
      </c>
    </row>
    <row r="11" spans="1:5" s="285" customFormat="1" ht="27.75" customHeight="1">
      <c r="A11" s="281" t="s">
        <v>383</v>
      </c>
      <c r="B11" s="282"/>
      <c r="C11" s="283"/>
      <c r="D11" s="284"/>
      <c r="E11" s="284"/>
    </row>
    <row r="12" spans="1:5" ht="36.75" customHeight="1">
      <c r="A12" s="286" t="s">
        <v>384</v>
      </c>
      <c r="B12" s="287" t="s">
        <v>141</v>
      </c>
      <c r="C12" s="288"/>
      <c r="D12" s="289">
        <v>1227469194</v>
      </c>
      <c r="E12" s="289">
        <v>840948437</v>
      </c>
    </row>
    <row r="13" spans="1:5" ht="33" customHeight="1">
      <c r="A13" s="286" t="s">
        <v>385</v>
      </c>
      <c r="B13" s="287" t="s">
        <v>142</v>
      </c>
      <c r="C13" s="288"/>
      <c r="D13" s="289">
        <v>-500982471</v>
      </c>
      <c r="E13" s="289">
        <v>-557170454</v>
      </c>
    </row>
    <row r="14" spans="1:5" ht="21" customHeight="1">
      <c r="A14" s="290" t="s">
        <v>386</v>
      </c>
      <c r="B14" s="287" t="s">
        <v>153</v>
      </c>
      <c r="C14" s="288"/>
      <c r="D14" s="289">
        <v>-1359416727</v>
      </c>
      <c r="E14" s="289">
        <v>-1099083825</v>
      </c>
    </row>
    <row r="15" spans="1:5" ht="21" customHeight="1">
      <c r="A15" s="290" t="s">
        <v>387</v>
      </c>
      <c r="B15" s="287" t="s">
        <v>154</v>
      </c>
      <c r="C15" s="288"/>
      <c r="D15" s="289"/>
      <c r="E15" s="289"/>
    </row>
    <row r="16" spans="1:5" ht="21" customHeight="1">
      <c r="A16" s="290" t="s">
        <v>388</v>
      </c>
      <c r="B16" s="287" t="s">
        <v>155</v>
      </c>
      <c r="C16" s="288"/>
      <c r="D16" s="289">
        <v>-119298409</v>
      </c>
      <c r="E16" s="289"/>
    </row>
    <row r="17" spans="1:5" ht="21" customHeight="1">
      <c r="A17" s="290" t="s">
        <v>389</v>
      </c>
      <c r="B17" s="287" t="s">
        <v>156</v>
      </c>
      <c r="C17" s="288"/>
      <c r="D17" s="289">
        <v>37053718</v>
      </c>
      <c r="E17" s="289">
        <v>20000000</v>
      </c>
    </row>
    <row r="18" spans="1:5" ht="21" customHeight="1">
      <c r="A18" s="290" t="s">
        <v>390</v>
      </c>
      <c r="B18" s="287" t="s">
        <v>157</v>
      </c>
      <c r="C18" s="288"/>
      <c r="D18" s="289">
        <v>-51674118</v>
      </c>
      <c r="E18" s="289">
        <v>-171086965</v>
      </c>
    </row>
    <row r="19" spans="1:5" s="285" customFormat="1" ht="20.25" customHeight="1">
      <c r="A19" s="291" t="s">
        <v>0</v>
      </c>
      <c r="B19" s="292" t="s">
        <v>145</v>
      </c>
      <c r="C19" s="292"/>
      <c r="D19" s="293">
        <f>SUM(D12:D18)</f>
        <v>-766848813</v>
      </c>
      <c r="E19" s="293">
        <f>SUM(E12:E18)</f>
        <v>-966392807</v>
      </c>
    </row>
    <row r="20" spans="1:5" s="285" customFormat="1" ht="27.75" customHeight="1">
      <c r="A20" s="281" t="s">
        <v>391</v>
      </c>
      <c r="B20" s="294"/>
      <c r="C20" s="295"/>
      <c r="D20" s="296"/>
      <c r="E20" s="296"/>
    </row>
    <row r="21" spans="1:5" ht="30" customHeight="1">
      <c r="A21" s="297" t="s">
        <v>392</v>
      </c>
      <c r="B21" s="298" t="s">
        <v>146</v>
      </c>
      <c r="C21" s="288"/>
      <c r="D21" s="289">
        <v>0</v>
      </c>
      <c r="E21" s="289">
        <v>0</v>
      </c>
    </row>
    <row r="22" spans="1:5" ht="28.5" customHeight="1">
      <c r="A22" s="297" t="s">
        <v>393</v>
      </c>
      <c r="B22" s="298" t="s">
        <v>147</v>
      </c>
      <c r="C22" s="288"/>
      <c r="D22" s="289"/>
      <c r="E22" s="289"/>
    </row>
    <row r="23" spans="1:5" ht="21" customHeight="1">
      <c r="A23" s="290" t="s">
        <v>394</v>
      </c>
      <c r="B23" s="298" t="s">
        <v>200</v>
      </c>
      <c r="C23" s="288"/>
      <c r="D23" s="289">
        <v>-7100000000</v>
      </c>
      <c r="E23" s="289">
        <v>-8000000000</v>
      </c>
    </row>
    <row r="24" spans="1:5" ht="21" customHeight="1">
      <c r="A24" s="290" t="s">
        <v>395</v>
      </c>
      <c r="B24" s="298" t="s">
        <v>201</v>
      </c>
      <c r="C24" s="288"/>
      <c r="D24" s="289">
        <v>7500000000</v>
      </c>
      <c r="E24" s="289">
        <v>9444626027</v>
      </c>
    </row>
    <row r="25" spans="1:5" ht="21" customHeight="1">
      <c r="A25" s="290" t="s">
        <v>396</v>
      </c>
      <c r="B25" s="298" t="s">
        <v>190</v>
      </c>
      <c r="C25" s="288"/>
      <c r="D25" s="289"/>
      <c r="E25" s="289"/>
    </row>
    <row r="26" spans="1:5" ht="21" customHeight="1">
      <c r="A26" s="290" t="s">
        <v>397</v>
      </c>
      <c r="B26" s="298" t="s">
        <v>202</v>
      </c>
      <c r="C26" s="288"/>
      <c r="D26" s="289"/>
      <c r="E26" s="289"/>
    </row>
    <row r="27" spans="1:5" ht="21" customHeight="1">
      <c r="A27" s="290" t="s">
        <v>398</v>
      </c>
      <c r="B27" s="298" t="s">
        <v>203</v>
      </c>
      <c r="C27" s="288"/>
      <c r="D27" s="313">
        <v>201418631</v>
      </c>
      <c r="E27" s="289">
        <v>342589596</v>
      </c>
    </row>
    <row r="28" spans="1:5" s="285" customFormat="1" ht="21.75" customHeight="1">
      <c r="A28" s="291" t="s">
        <v>1</v>
      </c>
      <c r="B28" s="299" t="s">
        <v>158</v>
      </c>
      <c r="C28" s="300"/>
      <c r="D28" s="293">
        <f>SUM(D21:D27)</f>
        <v>601418631</v>
      </c>
      <c r="E28" s="293">
        <f>SUM(E21:E27)</f>
        <v>1787215623</v>
      </c>
    </row>
    <row r="29" spans="1:5" s="285" customFormat="1" ht="27.75" customHeight="1">
      <c r="A29" s="281" t="s">
        <v>399</v>
      </c>
      <c r="B29" s="294"/>
      <c r="C29" s="295"/>
      <c r="D29" s="296"/>
      <c r="E29" s="296"/>
    </row>
    <row r="30" spans="1:5" ht="27.75" customHeight="1">
      <c r="A30" s="297" t="s">
        <v>400</v>
      </c>
      <c r="B30" s="298" t="s">
        <v>159</v>
      </c>
      <c r="C30" s="288"/>
      <c r="D30" s="289">
        <v>0</v>
      </c>
      <c r="E30" s="289">
        <v>0</v>
      </c>
    </row>
    <row r="31" spans="1:5" ht="30" customHeight="1">
      <c r="A31" s="297" t="s">
        <v>401</v>
      </c>
      <c r="B31" s="298" t="s">
        <v>160</v>
      </c>
      <c r="C31" s="288"/>
      <c r="D31" s="289"/>
      <c r="E31" s="289"/>
    </row>
    <row r="32" spans="1:5" ht="21" customHeight="1">
      <c r="A32" s="290" t="s">
        <v>402</v>
      </c>
      <c r="B32" s="298" t="s">
        <v>161</v>
      </c>
      <c r="C32" s="288"/>
      <c r="D32" s="289"/>
      <c r="E32" s="289"/>
    </row>
    <row r="33" spans="1:5" ht="21" customHeight="1">
      <c r="A33" s="290" t="s">
        <v>403</v>
      </c>
      <c r="B33" s="298" t="s">
        <v>162</v>
      </c>
      <c r="C33" s="288"/>
      <c r="D33" s="289"/>
      <c r="E33" s="289"/>
    </row>
    <row r="34" spans="1:5" ht="21" customHeight="1">
      <c r="A34" s="290" t="s">
        <v>404</v>
      </c>
      <c r="B34" s="298" t="s">
        <v>163</v>
      </c>
      <c r="C34" s="288"/>
      <c r="D34" s="289"/>
      <c r="E34" s="289"/>
    </row>
    <row r="35" spans="1:5" ht="21" customHeight="1">
      <c r="A35" s="290" t="s">
        <v>405</v>
      </c>
      <c r="B35" s="298" t="s">
        <v>164</v>
      </c>
      <c r="C35" s="288"/>
      <c r="D35" s="289"/>
      <c r="E35" s="289"/>
    </row>
    <row r="36" spans="1:5" s="285" customFormat="1" ht="21.75" customHeight="1">
      <c r="A36" s="291" t="s">
        <v>152</v>
      </c>
      <c r="B36" s="301" t="s">
        <v>165</v>
      </c>
      <c r="C36" s="302"/>
      <c r="D36" s="303">
        <f>SUM(D30:D35)</f>
        <v>0</v>
      </c>
      <c r="E36" s="303">
        <f>SUM(E30:E35)</f>
        <v>0</v>
      </c>
    </row>
    <row r="37" spans="1:5" s="285" customFormat="1" ht="21.75" customHeight="1">
      <c r="A37" s="304" t="s">
        <v>206</v>
      </c>
      <c r="B37" s="301" t="s">
        <v>166</v>
      </c>
      <c r="C37" s="302"/>
      <c r="D37" s="303">
        <f>D19+D28+D36</f>
        <v>-165430182</v>
      </c>
      <c r="E37" s="303">
        <f>E19+E28+E36</f>
        <v>820822816</v>
      </c>
    </row>
    <row r="38" spans="1:5" s="285" customFormat="1" ht="21.75" customHeight="1">
      <c r="A38" s="304" t="s">
        <v>207</v>
      </c>
      <c r="B38" s="301" t="s">
        <v>167</v>
      </c>
      <c r="C38" s="302"/>
      <c r="D38" s="303">
        <v>1585209103</v>
      </c>
      <c r="E38" s="303">
        <v>764386287</v>
      </c>
    </row>
    <row r="39" spans="1:5" ht="21" customHeight="1">
      <c r="A39" s="290" t="s">
        <v>204</v>
      </c>
      <c r="B39" s="298" t="s">
        <v>205</v>
      </c>
      <c r="C39" s="288"/>
      <c r="D39" s="289"/>
      <c r="E39" s="289"/>
    </row>
    <row r="40" spans="1:5" s="285" customFormat="1" ht="20.25" customHeight="1">
      <c r="A40" s="305" t="s">
        <v>332</v>
      </c>
      <c r="B40" s="299" t="s">
        <v>168</v>
      </c>
      <c r="C40" s="300"/>
      <c r="D40" s="293">
        <f>D37+D38</f>
        <v>1419778921</v>
      </c>
      <c r="E40" s="293">
        <f>E37+E38</f>
        <v>1585209103</v>
      </c>
    </row>
    <row r="41" spans="1:5" ht="24.75" customHeight="1">
      <c r="C41" s="337" t="s">
        <v>431</v>
      </c>
      <c r="D41" s="337"/>
      <c r="E41" s="337"/>
    </row>
    <row r="42" spans="1:5" s="306" customFormat="1" ht="18.75" customHeight="1">
      <c r="A42" s="338" t="s">
        <v>350</v>
      </c>
      <c r="B42" s="338"/>
      <c r="C42" s="339" t="s">
        <v>310</v>
      </c>
      <c r="D42" s="339"/>
      <c r="E42" s="339"/>
    </row>
    <row r="43" spans="1:5" ht="15" customHeight="1">
      <c r="A43" s="340" t="s">
        <v>349</v>
      </c>
      <c r="B43" s="340"/>
      <c r="C43" s="341" t="s">
        <v>127</v>
      </c>
      <c r="D43" s="341"/>
      <c r="E43" s="341"/>
    </row>
    <row r="47" spans="1:5" ht="25.5" customHeight="1"/>
    <row r="50" spans="1:5">
      <c r="A50" s="278"/>
      <c r="C50" s="308"/>
      <c r="D50" s="308"/>
      <c r="E50" s="308"/>
    </row>
    <row r="52" spans="1:5">
      <c r="D52" s="309"/>
    </row>
  </sheetData>
  <protectedRanges>
    <protectedRange sqref="D17:E17" name="Range1_1"/>
  </protectedRanges>
  <mergeCells count="12">
    <mergeCell ref="A7:E7"/>
    <mergeCell ref="C41:E41"/>
    <mergeCell ref="A42:B42"/>
    <mergeCell ref="C42:E42"/>
    <mergeCell ref="A43:B43"/>
    <mergeCell ref="C43:E43"/>
    <mergeCell ref="A6:E6"/>
    <mergeCell ref="D1:E1"/>
    <mergeCell ref="A2:B2"/>
    <mergeCell ref="D2:E3"/>
    <mergeCell ref="A3:B3"/>
    <mergeCell ref="A5:E5"/>
  </mergeCells>
  <pageMargins left="0.55118110236220474" right="0.23622047244094491" top="0.51181102362204722" bottom="0.51181102362204722" header="0.31496062992125984" footer="0.31496062992125984"/>
  <pageSetup paperSize="9" scale="94" orientation="portrait" r:id="rId1"/>
  <headerFooter alignWithMargins="0"/>
  <rowBreaks count="1" manualBreakCount="1">
    <brk id="37" max="4" man="1"/>
  </rowBreaks>
</worksheet>
</file>

<file path=xl/worksheets/sheet4.xml><?xml version="1.0" encoding="utf-8"?>
<worksheet xmlns="http://schemas.openxmlformats.org/spreadsheetml/2006/main" xmlns:r="http://schemas.openxmlformats.org/officeDocument/2006/relationships">
  <sheetPr>
    <tabColor theme="0"/>
    <pageSetUpPr fitToPage="1"/>
  </sheetPr>
  <dimension ref="A1:F200"/>
  <sheetViews>
    <sheetView view="pageBreakPreview" topLeftCell="B99" zoomScaleSheetLayoutView="100" workbookViewId="0">
      <selection activeCell="G99" sqref="G1:AE1048576"/>
    </sheetView>
  </sheetViews>
  <sheetFormatPr defaultColWidth="9.140625" defaultRowHeight="12.75"/>
  <cols>
    <col min="1" max="1" width="40.140625" style="30" customWidth="1"/>
    <col min="2" max="2" width="13.7109375" style="30" customWidth="1"/>
    <col min="3" max="3" width="16.85546875" style="30" customWidth="1"/>
    <col min="4" max="4" width="20.28515625" style="30" customWidth="1"/>
    <col min="5" max="5" width="17.42578125" style="30" customWidth="1"/>
    <col min="6" max="6" width="13" style="30" customWidth="1"/>
    <col min="7" max="16384" width="9.140625" style="30"/>
  </cols>
  <sheetData>
    <row r="1" spans="1:6" ht="19.5" customHeight="1">
      <c r="A1" s="353" t="s">
        <v>345</v>
      </c>
      <c r="B1" s="353"/>
      <c r="C1" s="353"/>
      <c r="D1" s="353"/>
      <c r="E1" s="354" t="s">
        <v>328</v>
      </c>
      <c r="F1" s="354"/>
    </row>
    <row r="2" spans="1:6">
      <c r="A2" s="355" t="s">
        <v>327</v>
      </c>
      <c r="B2" s="355"/>
      <c r="C2" s="355"/>
      <c r="D2" s="355"/>
      <c r="E2" s="356" t="s">
        <v>326</v>
      </c>
      <c r="F2" s="356"/>
    </row>
    <row r="3" spans="1:6" ht="15">
      <c r="A3" s="357" t="str">
        <f>'CDKT '!A3:B3</f>
        <v>Địa chỉ: Tầng 1 Tòa nhà VOV, số 37 Bà Triệu, Phường Hàng Bài, Quận Hoàn Kiếm, Thành phố Hà Nội</v>
      </c>
      <c r="B3" s="357"/>
      <c r="C3" s="357"/>
      <c r="D3" s="357"/>
      <c r="E3" s="115"/>
      <c r="F3" s="116"/>
    </row>
    <row r="4" spans="1:6" ht="15">
      <c r="A4" s="117"/>
      <c r="B4" s="117"/>
      <c r="C4" s="117"/>
      <c r="D4" s="117"/>
      <c r="E4" s="115"/>
      <c r="F4" s="116"/>
    </row>
    <row r="5" spans="1:6" ht="19.5" customHeight="1">
      <c r="A5" s="352" t="s">
        <v>325</v>
      </c>
      <c r="B5" s="352"/>
      <c r="C5" s="352"/>
      <c r="D5" s="352"/>
      <c r="E5" s="352"/>
      <c r="F5" s="352"/>
    </row>
    <row r="6" spans="1:6" ht="14.25">
      <c r="A6" s="349" t="str">
        <f>'CDKT '!A6:E6</f>
        <v>Qúy I năm 2023</v>
      </c>
      <c r="B6" s="349"/>
      <c r="C6" s="349"/>
      <c r="D6" s="349"/>
      <c r="E6" s="349"/>
      <c r="F6" s="349"/>
    </row>
    <row r="7" spans="1:6" ht="15">
      <c r="A7" s="118" t="s">
        <v>324</v>
      </c>
      <c r="B7" s="115"/>
      <c r="C7" s="115"/>
      <c r="D7" s="115"/>
      <c r="E7" s="115"/>
      <c r="F7" s="116"/>
    </row>
    <row r="8" spans="1:6" ht="14.25">
      <c r="A8" s="350" t="s">
        <v>323</v>
      </c>
      <c r="B8" s="350"/>
      <c r="C8" s="350"/>
      <c r="D8" s="350"/>
      <c r="E8" s="350"/>
      <c r="F8" s="350"/>
    </row>
    <row r="9" spans="1:6" ht="15">
      <c r="A9" s="351" t="s">
        <v>322</v>
      </c>
      <c r="B9" s="351"/>
      <c r="C9" s="351"/>
      <c r="D9" s="351"/>
      <c r="E9" s="351"/>
      <c r="F9" s="351"/>
    </row>
    <row r="10" spans="1:6" ht="15">
      <c r="A10" s="351" t="s">
        <v>321</v>
      </c>
      <c r="B10" s="351"/>
      <c r="C10" s="351"/>
      <c r="D10" s="351"/>
      <c r="E10" s="351"/>
      <c r="F10" s="351"/>
    </row>
    <row r="11" spans="1:6" ht="15">
      <c r="A11" s="351" t="s">
        <v>329</v>
      </c>
      <c r="B11" s="351"/>
      <c r="C11" s="351"/>
      <c r="D11" s="351"/>
      <c r="E11" s="351"/>
      <c r="F11" s="351"/>
    </row>
    <row r="12" spans="1:6" ht="15">
      <c r="A12" s="351" t="s">
        <v>363</v>
      </c>
      <c r="B12" s="351"/>
      <c r="C12" s="351"/>
      <c r="D12" s="351"/>
      <c r="E12" s="351"/>
      <c r="F12" s="351"/>
    </row>
    <row r="13" spans="1:6" ht="14.25">
      <c r="A13" s="350" t="s">
        <v>320</v>
      </c>
      <c r="B13" s="350"/>
      <c r="C13" s="350"/>
      <c r="D13" s="350"/>
      <c r="E13" s="350"/>
      <c r="F13" s="350"/>
    </row>
    <row r="14" spans="1:6">
      <c r="A14" s="342" t="s">
        <v>319</v>
      </c>
      <c r="B14" s="342"/>
      <c r="C14" s="342"/>
      <c r="D14" s="342"/>
      <c r="E14" s="342"/>
      <c r="F14" s="342"/>
    </row>
    <row r="15" spans="1:6">
      <c r="A15" s="119" t="s">
        <v>318</v>
      </c>
      <c r="B15" s="119"/>
      <c r="C15" s="119"/>
      <c r="D15" s="119"/>
      <c r="E15" s="119"/>
      <c r="F15" s="119"/>
    </row>
    <row r="16" spans="1:6" ht="15">
      <c r="A16" s="114" t="s">
        <v>317</v>
      </c>
      <c r="B16" s="114"/>
      <c r="C16" s="114"/>
      <c r="D16" s="114"/>
      <c r="E16" s="114"/>
      <c r="F16" s="114"/>
    </row>
    <row r="17" spans="1:6" ht="15">
      <c r="A17" s="114" t="s">
        <v>428</v>
      </c>
      <c r="B17" s="114"/>
      <c r="C17" s="114"/>
      <c r="D17" s="114"/>
      <c r="E17" s="114"/>
      <c r="F17" s="114"/>
    </row>
    <row r="18" spans="1:6" ht="15">
      <c r="A18" s="120" t="s">
        <v>316</v>
      </c>
      <c r="B18" s="120"/>
      <c r="C18" s="120"/>
      <c r="D18" s="120"/>
      <c r="E18" s="120"/>
      <c r="F18" s="121"/>
    </row>
    <row r="19" spans="1:6" ht="15">
      <c r="A19" s="120"/>
      <c r="B19" s="120"/>
      <c r="C19" s="120"/>
      <c r="D19" s="120"/>
      <c r="E19" s="120"/>
      <c r="F19" s="121"/>
    </row>
    <row r="20" spans="1:6" ht="14.25">
      <c r="A20" s="122" t="s">
        <v>315</v>
      </c>
      <c r="B20" s="343" t="s">
        <v>314</v>
      </c>
      <c r="C20" s="343"/>
      <c r="D20" s="123" t="s">
        <v>313</v>
      </c>
      <c r="E20" s="124" t="s">
        <v>312</v>
      </c>
      <c r="F20" s="125" t="s">
        <v>311</v>
      </c>
    </row>
    <row r="21" spans="1:6" ht="15.75">
      <c r="A21" s="126">
        <v>1</v>
      </c>
      <c r="B21" s="344" t="s">
        <v>352</v>
      </c>
      <c r="C21" s="344"/>
      <c r="D21" s="123" t="s">
        <v>310</v>
      </c>
      <c r="E21" s="127" t="s">
        <v>353</v>
      </c>
      <c r="F21" s="127">
        <v>43706</v>
      </c>
    </row>
    <row r="22" spans="1:6" ht="30" customHeight="1">
      <c r="A22" s="126">
        <v>2</v>
      </c>
      <c r="B22" s="347" t="s">
        <v>367</v>
      </c>
      <c r="C22" s="348"/>
      <c r="D22" s="123" t="s">
        <v>368</v>
      </c>
      <c r="E22" s="128" t="s">
        <v>369</v>
      </c>
      <c r="F22" s="127">
        <v>39871</v>
      </c>
    </row>
    <row r="23" spans="1:6" ht="30" customHeight="1">
      <c r="A23" s="126">
        <v>3</v>
      </c>
      <c r="B23" s="347" t="s">
        <v>372</v>
      </c>
      <c r="C23" s="348"/>
      <c r="D23" s="123" t="s">
        <v>373</v>
      </c>
      <c r="E23" s="128" t="s">
        <v>374</v>
      </c>
      <c r="F23" s="127">
        <v>43797</v>
      </c>
    </row>
    <row r="24" spans="1:6" ht="15.75">
      <c r="A24" s="126">
        <v>4</v>
      </c>
      <c r="B24" s="365" t="s">
        <v>354</v>
      </c>
      <c r="C24" s="366"/>
      <c r="D24" s="123" t="s">
        <v>355</v>
      </c>
      <c r="E24" s="127" t="s">
        <v>356</v>
      </c>
      <c r="F24" s="127">
        <v>43797</v>
      </c>
    </row>
    <row r="25" spans="1:6" ht="15.75">
      <c r="A25" s="126">
        <v>5</v>
      </c>
      <c r="B25" s="267" t="s">
        <v>357</v>
      </c>
      <c r="C25" s="268"/>
      <c r="D25" s="123" t="s">
        <v>355</v>
      </c>
      <c r="E25" s="127" t="s">
        <v>358</v>
      </c>
      <c r="F25" s="127">
        <v>43797</v>
      </c>
    </row>
    <row r="26" spans="1:6" ht="15.75">
      <c r="A26" s="126">
        <v>6</v>
      </c>
      <c r="B26" s="345" t="s">
        <v>309</v>
      </c>
      <c r="C26" s="346"/>
      <c r="D26" s="123" t="s">
        <v>355</v>
      </c>
      <c r="E26" s="128" t="s">
        <v>308</v>
      </c>
      <c r="F26" s="127">
        <v>40169</v>
      </c>
    </row>
    <row r="27" spans="1:6" ht="15.75">
      <c r="A27" s="126">
        <v>7</v>
      </c>
      <c r="B27" s="345" t="s">
        <v>379</v>
      </c>
      <c r="C27" s="346"/>
      <c r="D27" s="123" t="s">
        <v>355</v>
      </c>
      <c r="E27" s="128" t="s">
        <v>380</v>
      </c>
      <c r="F27" s="127">
        <v>44124</v>
      </c>
    </row>
    <row r="28" spans="1:6" ht="30" customHeight="1">
      <c r="A28" s="126">
        <v>8</v>
      </c>
      <c r="B28" s="345" t="s">
        <v>414</v>
      </c>
      <c r="C28" s="346"/>
      <c r="D28" s="123" t="s">
        <v>355</v>
      </c>
      <c r="E28" s="128" t="s">
        <v>415</v>
      </c>
      <c r="F28" s="127" t="s">
        <v>416</v>
      </c>
    </row>
    <row r="29" spans="1:6" ht="15.75">
      <c r="A29" s="126">
        <v>9</v>
      </c>
      <c r="B29" s="347" t="s">
        <v>370</v>
      </c>
      <c r="C29" s="348"/>
      <c r="D29" s="123" t="s">
        <v>355</v>
      </c>
      <c r="E29" s="128" t="s">
        <v>371</v>
      </c>
      <c r="F29" s="127">
        <v>44104</v>
      </c>
    </row>
    <row r="30" spans="1:6" ht="15.75">
      <c r="A30" s="129"/>
      <c r="B30" s="130"/>
      <c r="C30" s="130"/>
      <c r="D30" s="131"/>
      <c r="E30" s="132"/>
      <c r="F30" s="133"/>
    </row>
    <row r="31" spans="1:6">
      <c r="A31" s="118" t="s">
        <v>307</v>
      </c>
      <c r="B31" s="134"/>
      <c r="C31" s="134"/>
      <c r="D31" s="134"/>
      <c r="E31" s="134"/>
      <c r="F31" s="134"/>
    </row>
    <row r="32" spans="1:6">
      <c r="A32" s="134" t="s">
        <v>306</v>
      </c>
      <c r="B32" s="134"/>
      <c r="C32" s="134"/>
      <c r="D32" s="134"/>
      <c r="E32" s="134"/>
      <c r="F32" s="134"/>
    </row>
    <row r="33" spans="1:6" ht="15">
      <c r="A33" s="134" t="s">
        <v>305</v>
      </c>
      <c r="B33" s="115"/>
      <c r="C33" s="115"/>
      <c r="D33" s="115"/>
      <c r="E33" s="115"/>
      <c r="F33" s="116"/>
    </row>
    <row r="34" spans="1:6" ht="15">
      <c r="A34" s="134"/>
      <c r="B34" s="115"/>
      <c r="C34" s="115"/>
      <c r="D34" s="115"/>
      <c r="E34" s="115"/>
      <c r="F34" s="116"/>
    </row>
    <row r="35" spans="1:6">
      <c r="A35" s="118" t="s">
        <v>304</v>
      </c>
      <c r="B35" s="135"/>
      <c r="C35" s="135"/>
      <c r="D35" s="135"/>
      <c r="E35" s="135"/>
      <c r="F35" s="135"/>
    </row>
    <row r="36" spans="1:6" ht="27.75" customHeight="1">
      <c r="A36" s="358" t="s">
        <v>303</v>
      </c>
      <c r="B36" s="358"/>
      <c r="C36" s="358"/>
      <c r="D36" s="358"/>
      <c r="E36" s="358"/>
      <c r="F36" s="358"/>
    </row>
    <row r="37" spans="1:6" ht="15">
      <c r="A37" s="136" t="s">
        <v>302</v>
      </c>
      <c r="B37" s="115"/>
      <c r="C37" s="115"/>
      <c r="D37" s="115"/>
      <c r="E37" s="115"/>
      <c r="F37" s="116"/>
    </row>
    <row r="38" spans="1:6" ht="15">
      <c r="A38" s="136" t="s">
        <v>301</v>
      </c>
      <c r="B38" s="115"/>
      <c r="C38" s="115"/>
      <c r="D38" s="115"/>
      <c r="E38" s="115"/>
      <c r="F38" s="116"/>
    </row>
    <row r="39" spans="1:6" ht="15">
      <c r="A39" s="136"/>
      <c r="B39" s="115"/>
      <c r="C39" s="115"/>
      <c r="D39" s="115"/>
      <c r="E39" s="115"/>
      <c r="F39" s="116"/>
    </row>
    <row r="40" spans="1:6">
      <c r="A40" s="118" t="s">
        <v>300</v>
      </c>
      <c r="B40" s="137"/>
      <c r="C40" s="137"/>
      <c r="D40" s="137"/>
      <c r="E40" s="137"/>
      <c r="F40" s="137"/>
    </row>
    <row r="41" spans="1:6">
      <c r="A41" s="342" t="s">
        <v>299</v>
      </c>
      <c r="B41" s="342"/>
      <c r="C41" s="342"/>
      <c r="D41" s="342"/>
      <c r="E41" s="342"/>
      <c r="F41" s="342"/>
    </row>
    <row r="42" spans="1:6">
      <c r="A42" s="342" t="s">
        <v>298</v>
      </c>
      <c r="B42" s="342"/>
      <c r="C42" s="342"/>
      <c r="D42" s="342"/>
      <c r="E42" s="342"/>
      <c r="F42" s="342"/>
    </row>
    <row r="43" spans="1:6" ht="15">
      <c r="A43" s="136" t="s">
        <v>297</v>
      </c>
      <c r="B43" s="138"/>
      <c r="C43" s="138"/>
      <c r="D43" s="138"/>
      <c r="E43" s="138"/>
      <c r="F43" s="138"/>
    </row>
    <row r="44" spans="1:6" ht="15">
      <c r="A44" s="351" t="s">
        <v>296</v>
      </c>
      <c r="B44" s="351"/>
      <c r="C44" s="351"/>
      <c r="D44" s="351"/>
      <c r="E44" s="351"/>
      <c r="F44" s="351"/>
    </row>
    <row r="45" spans="1:6" ht="15">
      <c r="A45" s="373" t="s">
        <v>295</v>
      </c>
      <c r="B45" s="373"/>
      <c r="C45" s="373"/>
      <c r="D45" s="373"/>
      <c r="E45" s="373"/>
      <c r="F45" s="373"/>
    </row>
    <row r="46" spans="1:6" ht="15">
      <c r="A46" s="374" t="s">
        <v>294</v>
      </c>
      <c r="B46" s="374"/>
      <c r="C46" s="374"/>
      <c r="D46" s="374"/>
      <c r="E46" s="374"/>
      <c r="F46" s="374"/>
    </row>
    <row r="47" spans="1:6" ht="15">
      <c r="A47" s="351" t="s">
        <v>293</v>
      </c>
      <c r="B47" s="351"/>
      <c r="C47" s="351"/>
      <c r="D47" s="351"/>
      <c r="E47" s="351"/>
      <c r="F47" s="351"/>
    </row>
    <row r="48" spans="1:6" ht="15">
      <c r="A48" s="375" t="s">
        <v>292</v>
      </c>
      <c r="B48" s="375"/>
      <c r="C48" s="375"/>
      <c r="D48" s="375"/>
      <c r="E48" s="375"/>
      <c r="F48" s="375"/>
    </row>
    <row r="49" spans="1:6" ht="15">
      <c r="A49" s="373" t="s">
        <v>291</v>
      </c>
      <c r="B49" s="373"/>
      <c r="C49" s="373"/>
      <c r="D49" s="373"/>
      <c r="E49" s="373"/>
      <c r="F49" s="373"/>
    </row>
    <row r="50" spans="1:6" ht="15">
      <c r="A50" s="351" t="s">
        <v>290</v>
      </c>
      <c r="B50" s="351"/>
      <c r="C50" s="351"/>
      <c r="D50" s="351"/>
      <c r="E50" s="351"/>
      <c r="F50" s="351"/>
    </row>
    <row r="51" spans="1:6" ht="15">
      <c r="A51" s="136" t="s">
        <v>289</v>
      </c>
      <c r="B51" s="115"/>
      <c r="C51" s="115"/>
      <c r="D51" s="115"/>
      <c r="E51" s="115"/>
      <c r="F51" s="116"/>
    </row>
    <row r="52" spans="1:6" ht="15">
      <c r="A52" s="136" t="s">
        <v>288</v>
      </c>
      <c r="B52" s="115"/>
      <c r="C52" s="115"/>
      <c r="D52" s="115"/>
      <c r="E52" s="115"/>
      <c r="F52" s="116"/>
    </row>
    <row r="53" spans="1:6" ht="15">
      <c r="A53" s="136" t="s">
        <v>287</v>
      </c>
      <c r="B53" s="139"/>
      <c r="C53" s="139"/>
      <c r="D53" s="139"/>
      <c r="E53" s="139"/>
      <c r="F53" s="139"/>
    </row>
    <row r="54" spans="1:6" ht="15">
      <c r="A54" s="373" t="s">
        <v>286</v>
      </c>
      <c r="B54" s="373"/>
      <c r="C54" s="373"/>
      <c r="D54" s="373"/>
      <c r="E54" s="373"/>
      <c r="F54" s="373"/>
    </row>
    <row r="55" spans="1:6" ht="15">
      <c r="A55" s="359" t="s">
        <v>285</v>
      </c>
      <c r="B55" s="359"/>
      <c r="C55" s="359"/>
      <c r="D55" s="359"/>
      <c r="E55" s="359"/>
      <c r="F55" s="359"/>
    </row>
    <row r="56" spans="1:6" ht="15">
      <c r="A56" s="360" t="s">
        <v>284</v>
      </c>
      <c r="B56" s="360"/>
      <c r="C56" s="360"/>
      <c r="D56" s="360"/>
      <c r="E56" s="360"/>
      <c r="F56" s="360"/>
    </row>
    <row r="57" spans="1:6" ht="15">
      <c r="A57" s="351" t="s">
        <v>283</v>
      </c>
      <c r="B57" s="351"/>
      <c r="C57" s="351"/>
      <c r="D57" s="351"/>
      <c r="E57" s="351"/>
      <c r="F57" s="351"/>
    </row>
    <row r="58" spans="1:6" ht="15">
      <c r="A58" s="359" t="s">
        <v>282</v>
      </c>
      <c r="B58" s="359"/>
      <c r="C58" s="359"/>
      <c r="D58" s="359"/>
      <c r="E58" s="359"/>
      <c r="F58" s="359"/>
    </row>
    <row r="59" spans="1:6" ht="15">
      <c r="A59" s="359" t="s">
        <v>281</v>
      </c>
      <c r="B59" s="359"/>
      <c r="C59" s="359"/>
      <c r="D59" s="359"/>
      <c r="E59" s="359"/>
      <c r="F59" s="359"/>
    </row>
    <row r="60" spans="1:6" ht="15">
      <c r="A60" s="136" t="s">
        <v>280</v>
      </c>
      <c r="B60" s="115"/>
      <c r="C60" s="115"/>
      <c r="D60" s="115"/>
      <c r="E60" s="115"/>
      <c r="F60" s="116"/>
    </row>
    <row r="61" spans="1:6" ht="15">
      <c r="A61" s="136" t="s">
        <v>279</v>
      </c>
      <c r="B61" s="115"/>
      <c r="C61" s="115"/>
      <c r="D61" s="115"/>
      <c r="E61" s="115"/>
      <c r="F61" s="116"/>
    </row>
    <row r="62" spans="1:6" ht="15">
      <c r="A62" s="136" t="s">
        <v>278</v>
      </c>
      <c r="B62" s="115"/>
      <c r="C62" s="115"/>
      <c r="D62" s="115"/>
      <c r="E62" s="115"/>
      <c r="F62" s="116"/>
    </row>
    <row r="63" spans="1:6" ht="15">
      <c r="A63" s="136" t="s">
        <v>277</v>
      </c>
      <c r="B63" s="115"/>
      <c r="C63" s="115"/>
      <c r="D63" s="115"/>
      <c r="E63" s="115"/>
      <c r="F63" s="116"/>
    </row>
    <row r="64" spans="1:6" ht="15">
      <c r="A64" s="136" t="s">
        <v>276</v>
      </c>
      <c r="B64" s="115"/>
      <c r="C64" s="115"/>
      <c r="D64" s="115"/>
      <c r="E64" s="115"/>
      <c r="F64" s="116"/>
    </row>
    <row r="65" spans="1:6" ht="15">
      <c r="A65" s="136" t="s">
        <v>275</v>
      </c>
      <c r="B65" s="115"/>
      <c r="C65" s="115"/>
      <c r="D65" s="115"/>
      <c r="E65" s="115"/>
      <c r="F65" s="116"/>
    </row>
    <row r="66" spans="1:6" ht="15">
      <c r="A66" s="140" t="s">
        <v>274</v>
      </c>
      <c r="B66" s="115"/>
      <c r="C66" s="115"/>
      <c r="D66" s="115"/>
      <c r="E66" s="115"/>
      <c r="F66" s="116"/>
    </row>
    <row r="67" spans="1:6" ht="15">
      <c r="A67" s="136" t="s">
        <v>273</v>
      </c>
      <c r="B67" s="115"/>
      <c r="C67" s="115"/>
      <c r="D67" s="115"/>
      <c r="E67" s="115"/>
      <c r="F67" s="116"/>
    </row>
    <row r="68" spans="1:6" ht="15">
      <c r="A68" s="136" t="s">
        <v>272</v>
      </c>
      <c r="B68" s="115"/>
      <c r="C68" s="115"/>
      <c r="D68" s="115"/>
      <c r="E68" s="115"/>
      <c r="F68" s="116"/>
    </row>
    <row r="69" spans="1:6" ht="15">
      <c r="A69" s="136" t="s">
        <v>271</v>
      </c>
      <c r="B69" s="115"/>
      <c r="C69" s="115"/>
      <c r="D69" s="115"/>
      <c r="E69" s="115"/>
      <c r="F69" s="116"/>
    </row>
    <row r="70" spans="1:6" ht="15">
      <c r="A70" s="136" t="s">
        <v>270</v>
      </c>
      <c r="B70" s="115"/>
      <c r="C70" s="115"/>
      <c r="D70" s="115"/>
      <c r="E70" s="115"/>
      <c r="F70" s="116"/>
    </row>
    <row r="71" spans="1:6">
      <c r="A71" s="342" t="s">
        <v>269</v>
      </c>
      <c r="B71" s="342"/>
      <c r="C71" s="342"/>
      <c r="D71" s="342"/>
      <c r="E71" s="342"/>
      <c r="F71" s="342"/>
    </row>
    <row r="72" spans="1:6" ht="15">
      <c r="A72" s="136" t="s">
        <v>268</v>
      </c>
      <c r="B72" s="115"/>
      <c r="C72" s="115"/>
      <c r="D72" s="115"/>
      <c r="E72" s="115"/>
      <c r="F72" s="116"/>
    </row>
    <row r="73" spans="1:6" ht="15">
      <c r="A73" s="136"/>
      <c r="B73" s="115"/>
      <c r="C73" s="115"/>
      <c r="D73" s="115"/>
      <c r="E73" s="115"/>
      <c r="F73" s="116"/>
    </row>
    <row r="74" spans="1:6">
      <c r="A74" s="118" t="s">
        <v>267</v>
      </c>
      <c r="B74" s="141"/>
      <c r="C74" s="141"/>
      <c r="D74" s="141"/>
      <c r="E74" s="141"/>
      <c r="F74" s="141"/>
    </row>
    <row r="75" spans="1:6" ht="15">
      <c r="A75" s="142" t="s">
        <v>266</v>
      </c>
      <c r="B75" s="142"/>
      <c r="C75" s="242">
        <v>45016</v>
      </c>
      <c r="D75" s="143"/>
      <c r="E75" s="242">
        <v>44926</v>
      </c>
      <c r="F75" s="115"/>
    </row>
    <row r="76" spans="1:6" ht="15">
      <c r="A76" s="144" t="s">
        <v>265</v>
      </c>
      <c r="B76" s="144"/>
      <c r="C76" s="145"/>
      <c r="D76" s="115"/>
      <c r="E76" s="145"/>
      <c r="F76" s="115"/>
    </row>
    <row r="77" spans="1:6" ht="15">
      <c r="A77" s="135" t="s">
        <v>264</v>
      </c>
      <c r="B77" s="135"/>
      <c r="C77" s="146">
        <v>716700659</v>
      </c>
      <c r="D77" s="147"/>
      <c r="E77" s="146">
        <v>734931659</v>
      </c>
      <c r="F77" s="147"/>
    </row>
    <row r="78" spans="1:6" ht="15">
      <c r="A78" s="137" t="s">
        <v>263</v>
      </c>
      <c r="B78" s="137"/>
      <c r="C78" s="148">
        <v>703078262</v>
      </c>
      <c r="D78" s="149"/>
      <c r="E78" s="148">
        <v>850277444</v>
      </c>
      <c r="F78" s="149"/>
    </row>
    <row r="79" spans="1:6" ht="15">
      <c r="A79" s="150" t="s">
        <v>218</v>
      </c>
      <c r="B79" s="150"/>
      <c r="C79" s="151">
        <f>SUM(C76:C78)</f>
        <v>1419778921</v>
      </c>
      <c r="D79" s="115"/>
      <c r="E79" s="151">
        <f>SUM(E76:E78)</f>
        <v>1585209103</v>
      </c>
      <c r="F79" s="115"/>
    </row>
    <row r="80" spans="1:6">
      <c r="A80" s="376" t="s">
        <v>338</v>
      </c>
      <c r="B80" s="361">
        <v>45016</v>
      </c>
      <c r="C80" s="362"/>
      <c r="D80" s="363">
        <v>44926</v>
      </c>
      <c r="E80" s="364"/>
      <c r="F80" s="116"/>
    </row>
    <row r="81" spans="1:6">
      <c r="A81" s="377"/>
      <c r="B81" s="152" t="s">
        <v>236</v>
      </c>
      <c r="C81" s="152" t="s">
        <v>235</v>
      </c>
      <c r="D81" s="152" t="s">
        <v>236</v>
      </c>
      <c r="E81" s="152" t="s">
        <v>235</v>
      </c>
      <c r="F81" s="116"/>
    </row>
    <row r="82" spans="1:6" ht="25.5">
      <c r="A82" s="153" t="s">
        <v>339</v>
      </c>
      <c r="B82" s="265">
        <v>5</v>
      </c>
      <c r="C82" s="266">
        <v>10500000000</v>
      </c>
      <c r="D82" s="265">
        <v>4</v>
      </c>
      <c r="E82" s="266">
        <v>7300000000</v>
      </c>
      <c r="F82" s="116"/>
    </row>
    <row r="83" spans="1:6" ht="25.5">
      <c r="A83" s="153" t="s">
        <v>407</v>
      </c>
      <c r="B83" s="265">
        <v>2</v>
      </c>
      <c r="C83" s="154">
        <f>800000000+600000000</f>
        <v>1400000000</v>
      </c>
      <c r="D83" s="265">
        <v>2</v>
      </c>
      <c r="E83" s="154">
        <v>5000000000</v>
      </c>
      <c r="F83" s="116"/>
    </row>
    <row r="84" spans="1:6" ht="25.5">
      <c r="A84" s="155" t="s">
        <v>262</v>
      </c>
      <c r="B84" s="263">
        <v>1855800</v>
      </c>
      <c r="C84" s="264">
        <v>27796973956</v>
      </c>
      <c r="D84" s="263">
        <v>1886700</v>
      </c>
      <c r="E84" s="264">
        <v>27384633075</v>
      </c>
      <c r="F84" s="116"/>
    </row>
    <row r="85" spans="1:6" ht="25.5">
      <c r="A85" s="155" t="s">
        <v>261</v>
      </c>
      <c r="B85" s="248">
        <v>10000</v>
      </c>
      <c r="C85" s="154">
        <v>1029202044.8571424</v>
      </c>
      <c r="D85" s="248">
        <v>10000</v>
      </c>
      <c r="E85" s="154">
        <v>1029202044.8571424</v>
      </c>
      <c r="F85" s="116"/>
    </row>
    <row r="86" spans="1:6" ht="25.5">
      <c r="A86" s="155" t="s">
        <v>260</v>
      </c>
      <c r="B86" s="152" t="s">
        <v>219</v>
      </c>
      <c r="C86" s="152" t="s">
        <v>219</v>
      </c>
      <c r="D86" s="152" t="s">
        <v>219</v>
      </c>
      <c r="E86" s="152" t="s">
        <v>219</v>
      </c>
      <c r="F86" s="116"/>
    </row>
    <row r="87" spans="1:6" ht="25.5">
      <c r="A87" s="155" t="s">
        <v>259</v>
      </c>
      <c r="B87" s="152" t="s">
        <v>219</v>
      </c>
      <c r="C87" s="152" t="s">
        <v>219</v>
      </c>
      <c r="D87" s="152" t="s">
        <v>219</v>
      </c>
      <c r="E87" s="152" t="s">
        <v>219</v>
      </c>
      <c r="F87" s="116"/>
    </row>
    <row r="88" spans="1:6">
      <c r="A88" s="155" t="s">
        <v>258</v>
      </c>
      <c r="B88" s="152"/>
      <c r="C88" s="152"/>
      <c r="D88" s="152"/>
      <c r="E88" s="152"/>
      <c r="F88" s="116"/>
    </row>
    <row r="89" spans="1:6" ht="15">
      <c r="A89" s="245" t="s">
        <v>241</v>
      </c>
      <c r="B89" s="156"/>
      <c r="C89" s="246">
        <f>+SUM(C82:C88)</f>
        <v>40726176000.85714</v>
      </c>
      <c r="D89" s="247"/>
      <c r="E89" s="246">
        <f>+SUM(E82:E88)</f>
        <v>40713835119.85714</v>
      </c>
      <c r="F89" s="116"/>
    </row>
    <row r="90" spans="1:6" ht="15">
      <c r="A90" s="157"/>
      <c r="B90" s="158"/>
      <c r="C90" s="158"/>
      <c r="D90" s="158"/>
      <c r="E90" s="158"/>
      <c r="F90" s="116"/>
    </row>
    <row r="91" spans="1:6">
      <c r="A91" s="342" t="s">
        <v>257</v>
      </c>
      <c r="B91" s="342"/>
      <c r="C91" s="242">
        <f>$C$75</f>
        <v>45016</v>
      </c>
      <c r="D91" s="159"/>
      <c r="E91" s="242">
        <f>$C$75</f>
        <v>45016</v>
      </c>
      <c r="F91" s="116"/>
    </row>
    <row r="92" spans="1:6" ht="27.75" customHeight="1">
      <c r="A92" s="358" t="s">
        <v>256</v>
      </c>
      <c r="B92" s="358"/>
      <c r="C92" s="145">
        <v>3986812386</v>
      </c>
      <c r="D92" s="115"/>
      <c r="E92" s="145">
        <v>3451960516</v>
      </c>
      <c r="F92" s="116"/>
    </row>
    <row r="93" spans="1:6" ht="15">
      <c r="A93" s="358" t="s">
        <v>255</v>
      </c>
      <c r="B93" s="358"/>
      <c r="C93" s="145">
        <v>410732298</v>
      </c>
      <c r="D93" s="115"/>
      <c r="E93" s="145">
        <v>491889762</v>
      </c>
      <c r="F93" s="116"/>
    </row>
    <row r="94" spans="1:6" ht="15" hidden="1">
      <c r="A94" s="358" t="s">
        <v>254</v>
      </c>
      <c r="B94" s="358"/>
      <c r="C94" s="145"/>
      <c r="D94" s="115"/>
      <c r="E94" s="145"/>
      <c r="F94" s="116"/>
    </row>
    <row r="95" spans="1:6" ht="15" hidden="1">
      <c r="A95" s="370" t="s">
        <v>423</v>
      </c>
      <c r="B95" s="358"/>
      <c r="C95" s="145"/>
      <c r="D95" s="115"/>
      <c r="E95" s="145"/>
      <c r="F95" s="116"/>
    </row>
    <row r="96" spans="1:6">
      <c r="A96" s="150" t="s">
        <v>218</v>
      </c>
      <c r="B96" s="150"/>
      <c r="C96" s="160">
        <f>SUM(C92:C95)</f>
        <v>4397544684</v>
      </c>
      <c r="D96" s="161"/>
      <c r="E96" s="160">
        <f>SUM(E92:E95)</f>
        <v>3943850278</v>
      </c>
      <c r="F96" s="116"/>
    </row>
    <row r="97" spans="1:6">
      <c r="A97" s="150"/>
      <c r="B97" s="150"/>
      <c r="C97" s="160"/>
      <c r="D97" s="161"/>
      <c r="E97" s="160"/>
      <c r="F97" s="116"/>
    </row>
    <row r="98" spans="1:6">
      <c r="A98" s="358" t="s">
        <v>335</v>
      </c>
      <c r="B98" s="358"/>
      <c r="C98" s="242">
        <f>$C$75</f>
        <v>45016</v>
      </c>
      <c r="D98" s="159"/>
      <c r="E98" s="242">
        <f>$E$75</f>
        <v>44926</v>
      </c>
      <c r="F98" s="116"/>
    </row>
    <row r="99" spans="1:6">
      <c r="A99" s="162" t="s">
        <v>366</v>
      </c>
      <c r="B99" s="135"/>
      <c r="C99" s="163">
        <f>97722079+1516151</f>
        <v>99238230</v>
      </c>
      <c r="D99" s="159"/>
      <c r="E99" s="163">
        <f>'[5]Bảng cân đối số phát sinh'!$G$61</f>
        <v>97722079</v>
      </c>
      <c r="F99" s="116"/>
    </row>
    <row r="100" spans="1:6" ht="15">
      <c r="A100" s="244" t="s">
        <v>409</v>
      </c>
      <c r="B100" s="135"/>
      <c r="C100" s="145">
        <v>363490410</v>
      </c>
      <c r="D100" s="115"/>
      <c r="E100" s="145">
        <v>226795616</v>
      </c>
      <c r="F100" s="116"/>
    </row>
    <row r="101" spans="1:6" ht="15">
      <c r="A101" s="244" t="s">
        <v>408</v>
      </c>
      <c r="B101" s="231"/>
      <c r="C101" s="145">
        <v>281369942</v>
      </c>
      <c r="D101" s="115"/>
      <c r="E101" s="145">
        <f>'[5]Bảng cân đối số phát sinh'!$G$54</f>
        <v>241769942</v>
      </c>
      <c r="F101" s="116"/>
    </row>
    <row r="102" spans="1:6" ht="15">
      <c r="A102" s="232" t="s">
        <v>377</v>
      </c>
      <c r="B102" s="135"/>
      <c r="C102" s="145"/>
      <c r="D102" s="115"/>
      <c r="E102" s="145"/>
      <c r="F102" s="116"/>
    </row>
    <row r="103" spans="1:6">
      <c r="A103" s="150" t="s">
        <v>218</v>
      </c>
      <c r="B103" s="150"/>
      <c r="C103" s="160">
        <f>SUM(C99:C102)</f>
        <v>744098582</v>
      </c>
      <c r="D103" s="160">
        <f ca="1">SUM(D100:D114)</f>
        <v>0</v>
      </c>
      <c r="E103" s="160">
        <f>SUM(E99:E102)</f>
        <v>566287637</v>
      </c>
      <c r="F103" s="116"/>
    </row>
    <row r="104" spans="1:6">
      <c r="A104" s="150"/>
      <c r="B104" s="150"/>
      <c r="C104" s="160"/>
      <c r="D104" s="160"/>
      <c r="E104" s="160"/>
      <c r="F104" s="116"/>
    </row>
    <row r="105" spans="1:6">
      <c r="A105" s="164" t="s">
        <v>336</v>
      </c>
      <c r="B105" s="150"/>
      <c r="C105" s="242">
        <f>$C$75</f>
        <v>45016</v>
      </c>
      <c r="D105" s="159"/>
      <c r="E105" s="242">
        <f>$E$75</f>
        <v>44926</v>
      </c>
      <c r="F105" s="116"/>
    </row>
    <row r="106" spans="1:6">
      <c r="A106" s="164" t="s">
        <v>432</v>
      </c>
      <c r="B106" s="150"/>
      <c r="C106" s="165">
        <v>106704090</v>
      </c>
      <c r="D106" s="160"/>
      <c r="E106" s="165">
        <v>107650934</v>
      </c>
      <c r="F106" s="116"/>
    </row>
    <row r="107" spans="1:6">
      <c r="A107" s="164" t="s">
        <v>378</v>
      </c>
      <c r="B107" s="150"/>
      <c r="C107" s="165">
        <v>16080910</v>
      </c>
      <c r="D107" s="160"/>
      <c r="E107" s="165">
        <v>24121369</v>
      </c>
      <c r="F107" s="116"/>
    </row>
    <row r="108" spans="1:6">
      <c r="A108" s="164" t="s">
        <v>429</v>
      </c>
      <c r="B108" s="150"/>
      <c r="C108" s="165">
        <v>10006664</v>
      </c>
      <c r="D108" s="160"/>
      <c r="E108" s="165">
        <v>17511666</v>
      </c>
      <c r="F108" s="116"/>
    </row>
    <row r="109" spans="1:6">
      <c r="A109" s="150" t="s">
        <v>218</v>
      </c>
      <c r="B109" s="150"/>
      <c r="C109" s="160">
        <f>SUM(C106:C108)</f>
        <v>132791664</v>
      </c>
      <c r="D109" s="160">
        <f>SUM(D107:D108)</f>
        <v>0</v>
      </c>
      <c r="E109" s="160">
        <f>SUM(E106:E108)</f>
        <v>149283969</v>
      </c>
      <c r="F109" s="116"/>
    </row>
    <row r="110" spans="1:6">
      <c r="A110" s="150"/>
      <c r="B110" s="150"/>
      <c r="C110" s="160"/>
      <c r="D110" s="160"/>
      <c r="E110" s="160"/>
      <c r="F110" s="116"/>
    </row>
    <row r="111" spans="1:6">
      <c r="A111" s="164" t="s">
        <v>340</v>
      </c>
      <c r="B111" s="150"/>
      <c r="C111" s="242">
        <f>$C$75</f>
        <v>45016</v>
      </c>
      <c r="D111" s="159"/>
      <c r="E111" s="242">
        <f>$E$75</f>
        <v>44926</v>
      </c>
      <c r="F111" s="116"/>
    </row>
    <row r="112" spans="1:6" ht="14.25">
      <c r="A112" s="162" t="s">
        <v>253</v>
      </c>
      <c r="B112" s="135"/>
      <c r="C112" s="145">
        <v>5000000</v>
      </c>
      <c r="D112" s="166"/>
      <c r="E112" s="145">
        <v>5000000</v>
      </c>
      <c r="F112" s="116"/>
    </row>
    <row r="113" spans="1:6" ht="15">
      <c r="A113" s="261" t="s">
        <v>424</v>
      </c>
      <c r="B113" s="260"/>
      <c r="C113" s="145">
        <v>4500000</v>
      </c>
      <c r="D113" s="115"/>
      <c r="E113" s="145">
        <v>4500000</v>
      </c>
      <c r="F113" s="116"/>
    </row>
    <row r="114" spans="1:6" ht="15">
      <c r="A114" s="256" t="s">
        <v>377</v>
      </c>
      <c r="B114" s="135"/>
      <c r="C114" s="145"/>
      <c r="D114" s="115"/>
      <c r="E114" s="145"/>
      <c r="F114" s="116"/>
    </row>
    <row r="115" spans="1:6">
      <c r="A115" s="150" t="s">
        <v>218</v>
      </c>
      <c r="B115" s="150"/>
      <c r="C115" s="160">
        <f>SUM(C112:C114)</f>
        <v>9500000</v>
      </c>
      <c r="D115" s="160">
        <f>SUM(D112:D114)</f>
        <v>0</v>
      </c>
      <c r="E115" s="160">
        <f>SUM(E112:E114)</f>
        <v>9500000</v>
      </c>
      <c r="F115" s="116"/>
    </row>
    <row r="116" spans="1:6">
      <c r="A116" s="150"/>
      <c r="B116" s="150"/>
      <c r="C116" s="160"/>
      <c r="D116" s="160"/>
      <c r="E116" s="160"/>
      <c r="F116" s="116"/>
    </row>
    <row r="117" spans="1:6" ht="15.75" thickBot="1">
      <c r="A117" s="358" t="s">
        <v>427</v>
      </c>
      <c r="B117" s="358"/>
      <c r="C117" s="358"/>
      <c r="D117" s="115"/>
      <c r="E117" s="115"/>
      <c r="F117" s="116"/>
    </row>
    <row r="118" spans="1:6" ht="26.25" thickBot="1">
      <c r="A118" s="167" t="s">
        <v>242</v>
      </c>
      <c r="B118" s="168" t="s">
        <v>246</v>
      </c>
      <c r="C118" s="168" t="s">
        <v>245</v>
      </c>
      <c r="D118" s="168" t="s">
        <v>244</v>
      </c>
      <c r="E118" s="168" t="s">
        <v>410</v>
      </c>
      <c r="F118" s="169" t="s">
        <v>243</v>
      </c>
    </row>
    <row r="119" spans="1:6" ht="13.5" thickBot="1">
      <c r="A119" s="170" t="s">
        <v>425</v>
      </c>
      <c r="B119" s="171"/>
      <c r="C119" s="171"/>
      <c r="D119" s="171"/>
      <c r="E119" s="171"/>
      <c r="F119" s="172"/>
    </row>
    <row r="120" spans="1:6" ht="13.5" thickBot="1">
      <c r="A120" s="251" t="s">
        <v>230</v>
      </c>
      <c r="B120" s="252"/>
      <c r="C120" s="262">
        <v>1016132536</v>
      </c>
      <c r="D120" s="253">
        <v>0</v>
      </c>
      <c r="E120" s="174">
        <v>3390000000</v>
      </c>
      <c r="F120" s="174">
        <v>0</v>
      </c>
    </row>
    <row r="121" spans="1:6">
      <c r="A121" s="254" t="s">
        <v>419</v>
      </c>
      <c r="B121" s="176">
        <v>0</v>
      </c>
      <c r="C121" s="176"/>
      <c r="D121" s="177">
        <v>0</v>
      </c>
      <c r="E121" s="177"/>
      <c r="F121" s="177">
        <v>0</v>
      </c>
    </row>
    <row r="122" spans="1:6">
      <c r="A122" s="175" t="s">
        <v>252</v>
      </c>
      <c r="B122" s="178">
        <v>0</v>
      </c>
      <c r="C122" s="179">
        <v>0</v>
      </c>
      <c r="D122" s="179">
        <v>0</v>
      </c>
      <c r="E122" s="179">
        <v>0</v>
      </c>
      <c r="F122" s="179">
        <v>0</v>
      </c>
    </row>
    <row r="123" spans="1:6">
      <c r="A123" s="175" t="s">
        <v>239</v>
      </c>
      <c r="B123" s="178">
        <v>0</v>
      </c>
      <c r="C123" s="179">
        <v>0</v>
      </c>
      <c r="D123" s="179">
        <v>0</v>
      </c>
      <c r="E123" s="179">
        <v>0</v>
      </c>
      <c r="F123" s="179">
        <v>0</v>
      </c>
    </row>
    <row r="124" spans="1:6">
      <c r="A124" s="175" t="s">
        <v>238</v>
      </c>
      <c r="B124" s="178">
        <v>0</v>
      </c>
      <c r="C124" s="179">
        <v>0</v>
      </c>
      <c r="D124" s="179">
        <v>0</v>
      </c>
      <c r="E124" s="179">
        <v>0</v>
      </c>
      <c r="F124" s="179">
        <v>0</v>
      </c>
    </row>
    <row r="125" spans="1:6" ht="13.5" thickBot="1">
      <c r="A125" s="173" t="s">
        <v>237</v>
      </c>
      <c r="B125" s="180">
        <v>0</v>
      </c>
      <c r="C125" s="181">
        <v>0</v>
      </c>
      <c r="D125" s="181">
        <v>0</v>
      </c>
      <c r="E125" s="181">
        <v>0</v>
      </c>
      <c r="F125" s="181">
        <v>0</v>
      </c>
    </row>
    <row r="126" spans="1:6" ht="13.5" thickBot="1">
      <c r="A126" s="173" t="s">
        <v>227</v>
      </c>
      <c r="B126" s="174">
        <f t="shared" ref="B126" si="0">+B120+B121+B122+B123-B124-B125</f>
        <v>0</v>
      </c>
      <c r="C126" s="174">
        <f>+C120+C121+C122+C123-C124-C125</f>
        <v>1016132536</v>
      </c>
      <c r="D126" s="174">
        <f t="shared" ref="D126:F126" si="1">+D120+D121+D122+D123-D124-D125</f>
        <v>0</v>
      </c>
      <c r="E126" s="174">
        <f t="shared" si="1"/>
        <v>3390000000</v>
      </c>
      <c r="F126" s="174">
        <f t="shared" si="1"/>
        <v>0</v>
      </c>
    </row>
    <row r="127" spans="1:6" ht="13.5" thickBot="1">
      <c r="A127" s="170" t="s">
        <v>240</v>
      </c>
      <c r="B127" s="171"/>
      <c r="C127" s="174"/>
      <c r="D127" s="171"/>
      <c r="E127" s="171"/>
      <c r="F127" s="172"/>
    </row>
    <row r="128" spans="1:6" ht="13.5" thickBot="1">
      <c r="A128" s="173" t="s">
        <v>230</v>
      </c>
      <c r="B128" s="171"/>
      <c r="C128" s="262">
        <v>322939696</v>
      </c>
      <c r="D128" s="182">
        <v>0</v>
      </c>
      <c r="E128" s="258">
        <v>519231005</v>
      </c>
      <c r="F128" s="183"/>
    </row>
    <row r="129" spans="1:6">
      <c r="A129" s="254" t="s">
        <v>420</v>
      </c>
      <c r="B129" s="184">
        <v>0</v>
      </c>
      <c r="C129" s="176">
        <v>44630298</v>
      </c>
      <c r="D129" s="176">
        <v>0</v>
      </c>
      <c r="E129" s="177">
        <v>169500000</v>
      </c>
      <c r="F129" s="177">
        <v>0</v>
      </c>
    </row>
    <row r="130" spans="1:6">
      <c r="A130" s="175" t="s">
        <v>239</v>
      </c>
      <c r="B130" s="184">
        <v>0</v>
      </c>
      <c r="C130" s="178">
        <v>0</v>
      </c>
      <c r="D130" s="179">
        <v>0</v>
      </c>
      <c r="E130" s="179">
        <v>0</v>
      </c>
      <c r="F130" s="179">
        <v>0</v>
      </c>
    </row>
    <row r="131" spans="1:6">
      <c r="A131" s="175" t="s">
        <v>238</v>
      </c>
      <c r="B131" s="185">
        <v>0</v>
      </c>
      <c r="C131" s="185">
        <v>0</v>
      </c>
      <c r="D131" s="185">
        <v>0</v>
      </c>
      <c r="E131" s="185">
        <v>0</v>
      </c>
      <c r="F131" s="185">
        <v>0</v>
      </c>
    </row>
    <row r="132" spans="1:6" ht="13.5" thickBot="1">
      <c r="A132" s="175" t="s">
        <v>237</v>
      </c>
      <c r="B132" s="186">
        <v>0</v>
      </c>
      <c r="C132" s="185">
        <v>0</v>
      </c>
      <c r="D132" s="185">
        <v>0</v>
      </c>
      <c r="E132" s="185">
        <v>0</v>
      </c>
      <c r="F132" s="185">
        <v>0</v>
      </c>
    </row>
    <row r="133" spans="1:6" ht="13.5" thickBot="1">
      <c r="A133" s="250" t="s">
        <v>227</v>
      </c>
      <c r="B133" s="188">
        <f t="shared" ref="B133" si="2">+B128+B129+B130-B131-B132</f>
        <v>0</v>
      </c>
      <c r="C133" s="188">
        <f>+C128+C129+C130-C131-C132</f>
        <v>367569994</v>
      </c>
      <c r="D133" s="188">
        <f t="shared" ref="D133:F133" si="3">+D128+D129+D130-D131-D132</f>
        <v>0</v>
      </c>
      <c r="E133" s="188">
        <f t="shared" si="3"/>
        <v>688731005</v>
      </c>
      <c r="F133" s="188">
        <f t="shared" si="3"/>
        <v>0</v>
      </c>
    </row>
    <row r="134" spans="1:6" ht="13.5" thickBot="1">
      <c r="A134" s="189" t="s">
        <v>426</v>
      </c>
      <c r="B134" s="182"/>
      <c r="C134" s="190">
        <v>0</v>
      </c>
      <c r="D134" s="171"/>
      <c r="E134" s="171"/>
      <c r="F134" s="172">
        <v>0</v>
      </c>
    </row>
    <row r="135" spans="1:6" ht="13.5" thickBot="1">
      <c r="A135" s="255" t="s">
        <v>421</v>
      </c>
      <c r="B135" s="191">
        <f>B120-B128</f>
        <v>0</v>
      </c>
      <c r="C135" s="191">
        <f>C120-C128</f>
        <v>693192840</v>
      </c>
      <c r="D135" s="191">
        <f t="shared" ref="D135:F135" si="4">D120-D128</f>
        <v>0</v>
      </c>
      <c r="E135" s="191">
        <f>E120-E128</f>
        <v>2870768995</v>
      </c>
      <c r="F135" s="191">
        <f t="shared" si="4"/>
        <v>0</v>
      </c>
    </row>
    <row r="136" spans="1:6" ht="13.5" thickBot="1">
      <c r="A136" s="249" t="s">
        <v>422</v>
      </c>
      <c r="B136" s="192">
        <f>+B126-B133</f>
        <v>0</v>
      </c>
      <c r="C136" s="192">
        <f>+C126-C133</f>
        <v>648562542</v>
      </c>
      <c r="D136" s="192">
        <f t="shared" ref="D136:F136" si="5">+D126-D133</f>
        <v>0</v>
      </c>
      <c r="E136" s="192">
        <f>+E126-E133</f>
        <v>2701268995</v>
      </c>
      <c r="F136" s="192">
        <f t="shared" si="5"/>
        <v>0</v>
      </c>
    </row>
    <row r="137" spans="1:6" ht="15" hidden="1">
      <c r="A137" s="193" t="s">
        <v>251</v>
      </c>
      <c r="B137" s="115"/>
      <c r="C137" s="115"/>
      <c r="D137" s="115"/>
      <c r="E137" s="115"/>
      <c r="F137" s="116"/>
    </row>
    <row r="138" spans="1:6" ht="15" hidden="1">
      <c r="A138" s="193" t="s">
        <v>250</v>
      </c>
      <c r="B138" s="115"/>
      <c r="C138" s="115"/>
      <c r="D138" s="115"/>
      <c r="E138" s="115"/>
      <c r="F138" s="116"/>
    </row>
    <row r="139" spans="1:6" ht="15" hidden="1">
      <c r="A139" s="193" t="s">
        <v>249</v>
      </c>
      <c r="B139" s="115"/>
      <c r="C139" s="115"/>
      <c r="D139" s="115"/>
      <c r="E139" s="115"/>
      <c r="F139" s="116"/>
    </row>
    <row r="140" spans="1:6" ht="15" hidden="1">
      <c r="A140" s="193" t="s">
        <v>248</v>
      </c>
      <c r="B140" s="115"/>
      <c r="C140" s="115"/>
      <c r="D140" s="115"/>
      <c r="E140" s="115"/>
      <c r="F140" s="116"/>
    </row>
    <row r="141" spans="1:6" ht="15" hidden="1">
      <c r="A141" s="193" t="s">
        <v>247</v>
      </c>
      <c r="B141" s="115"/>
      <c r="C141" s="115"/>
      <c r="D141" s="115"/>
      <c r="E141" s="115"/>
      <c r="F141" s="116"/>
    </row>
    <row r="142" spans="1:6" ht="15" hidden="1">
      <c r="A142" s="193"/>
      <c r="B142" s="115"/>
      <c r="C142" s="115"/>
      <c r="D142" s="115"/>
      <c r="E142" s="115"/>
      <c r="F142" s="116"/>
    </row>
    <row r="143" spans="1:6" ht="15" hidden="1">
      <c r="A143" s="136" t="s">
        <v>341</v>
      </c>
      <c r="B143" s="115"/>
      <c r="C143" s="115"/>
      <c r="D143" s="115"/>
      <c r="E143" s="115"/>
      <c r="F143" s="116"/>
    </row>
    <row r="144" spans="1:6" ht="13.5" hidden="1" thickBot="1">
      <c r="A144" s="187"/>
      <c r="B144" s="194" t="s">
        <v>231</v>
      </c>
      <c r="C144" s="194" t="s">
        <v>230</v>
      </c>
      <c r="D144" s="194" t="s">
        <v>229</v>
      </c>
      <c r="E144" s="194" t="s">
        <v>228</v>
      </c>
      <c r="F144" s="195" t="s">
        <v>227</v>
      </c>
    </row>
    <row r="145" spans="1:6" hidden="1">
      <c r="A145" s="196" t="s">
        <v>346</v>
      </c>
      <c r="B145" s="197">
        <v>0</v>
      </c>
      <c r="C145" s="198">
        <v>0</v>
      </c>
      <c r="D145" s="197">
        <v>0</v>
      </c>
      <c r="E145" s="198">
        <v>0</v>
      </c>
      <c r="F145" s="198">
        <v>0</v>
      </c>
    </row>
    <row r="146" spans="1:6" ht="15" hidden="1" customHeight="1">
      <c r="A146" s="199" t="s">
        <v>331</v>
      </c>
      <c r="B146" s="200"/>
      <c r="C146" s="201">
        <f>C147</f>
        <v>2000000000</v>
      </c>
      <c r="D146" s="202">
        <f>D147</f>
        <v>250000000</v>
      </c>
      <c r="E146" s="201"/>
      <c r="F146" s="201">
        <f>SUM(F147:F148)</f>
        <v>900000000</v>
      </c>
    </row>
    <row r="147" spans="1:6" hidden="1">
      <c r="A147" s="203" t="s">
        <v>333</v>
      </c>
      <c r="B147" s="204">
        <v>0</v>
      </c>
      <c r="C147" s="205">
        <v>2000000000</v>
      </c>
      <c r="D147" s="206">
        <v>250000000</v>
      </c>
      <c r="E147" s="205">
        <v>2000000000</v>
      </c>
      <c r="F147" s="205">
        <f>C147+D147-E147</f>
        <v>250000000</v>
      </c>
    </row>
    <row r="148" spans="1:6" ht="15" hidden="1">
      <c r="A148" s="196" t="s">
        <v>344</v>
      </c>
      <c r="B148" s="207"/>
      <c r="C148" s="208"/>
      <c r="D148" s="209">
        <v>650000000</v>
      </c>
      <c r="E148" s="198"/>
      <c r="F148" s="205">
        <f>C148+D148-E148</f>
        <v>650000000</v>
      </c>
    </row>
    <row r="149" spans="1:6" hidden="1">
      <c r="A149" s="199" t="s">
        <v>330</v>
      </c>
      <c r="B149" s="201">
        <v>0</v>
      </c>
      <c r="C149" s="201">
        <v>0</v>
      </c>
      <c r="D149" s="201">
        <v>0</v>
      </c>
      <c r="E149" s="201">
        <v>0</v>
      </c>
      <c r="F149" s="201">
        <v>0</v>
      </c>
    </row>
    <row r="150" spans="1:6" ht="13.5" hidden="1" thickBot="1">
      <c r="A150" s="210" t="s">
        <v>218</v>
      </c>
      <c r="B150" s="211">
        <v>0</v>
      </c>
      <c r="C150" s="195">
        <f t="shared" ref="C150:E150" si="6">C145+C146+C149</f>
        <v>2000000000</v>
      </c>
      <c r="D150" s="195">
        <f t="shared" si="6"/>
        <v>250000000</v>
      </c>
      <c r="E150" s="195">
        <f t="shared" si="6"/>
        <v>0</v>
      </c>
      <c r="F150" s="195">
        <f>F145+F146+F149</f>
        <v>900000000</v>
      </c>
    </row>
    <row r="151" spans="1:6" ht="15">
      <c r="A151" s="136"/>
      <c r="B151" s="115"/>
      <c r="C151" s="115"/>
      <c r="D151" s="115"/>
      <c r="E151" s="115"/>
      <c r="F151" s="116"/>
    </row>
    <row r="152" spans="1:6">
      <c r="A152" s="135" t="s">
        <v>359</v>
      </c>
      <c r="B152" s="135"/>
      <c r="C152" s="242">
        <f>$C$75</f>
        <v>45016</v>
      </c>
      <c r="D152" s="159"/>
      <c r="E152" s="242">
        <f>$E$75</f>
        <v>44926</v>
      </c>
    </row>
    <row r="153" spans="1:6" ht="15" hidden="1">
      <c r="A153" s="212" t="s">
        <v>234</v>
      </c>
      <c r="B153" s="115"/>
      <c r="C153" s="145">
        <v>0</v>
      </c>
      <c r="E153" s="145">
        <v>0</v>
      </c>
    </row>
    <row r="154" spans="1:6" ht="15">
      <c r="A154" s="212" t="s">
        <v>233</v>
      </c>
      <c r="B154" s="115"/>
      <c r="C154" s="146"/>
      <c r="E154" s="146">
        <v>96132439</v>
      </c>
    </row>
    <row r="155" spans="1:6" ht="15">
      <c r="A155" s="229" t="s">
        <v>375</v>
      </c>
      <c r="B155" s="115"/>
      <c r="C155" s="146"/>
      <c r="E155" s="146"/>
    </row>
    <row r="156" spans="1:6" ht="15">
      <c r="A156" s="135" t="s">
        <v>232</v>
      </c>
      <c r="B156" s="147"/>
      <c r="C156" s="146">
        <f>123572526+1516151</f>
        <v>125088677</v>
      </c>
      <c r="E156" s="146">
        <v>119298409</v>
      </c>
    </row>
    <row r="157" spans="1:6" ht="15">
      <c r="A157" s="150" t="s">
        <v>218</v>
      </c>
      <c r="B157" s="115"/>
      <c r="C157" s="160">
        <f>SUM(C153:C156)</f>
        <v>125088677</v>
      </c>
      <c r="E157" s="160">
        <f>SUM(E153:E156)</f>
        <v>215430848</v>
      </c>
    </row>
    <row r="158" spans="1:6" ht="15">
      <c r="A158" s="150"/>
      <c r="B158" s="115"/>
      <c r="C158" s="115"/>
      <c r="D158" s="115"/>
      <c r="E158" s="160"/>
      <c r="F158" s="160"/>
    </row>
    <row r="159" spans="1:6" ht="15">
      <c r="A159" s="118" t="s">
        <v>226</v>
      </c>
      <c r="B159" s="115"/>
      <c r="C159" s="115"/>
      <c r="D159" s="115"/>
      <c r="E159" s="115"/>
      <c r="F159" s="115"/>
    </row>
    <row r="160" spans="1:6" ht="15">
      <c r="A160" s="141" t="s">
        <v>225</v>
      </c>
      <c r="B160" s="115"/>
      <c r="C160" s="115"/>
      <c r="D160" s="115"/>
      <c r="E160" s="115"/>
      <c r="F160" s="115"/>
    </row>
    <row r="161" spans="1:5" ht="25.5">
      <c r="A161" s="370" t="s">
        <v>360</v>
      </c>
      <c r="B161" s="358"/>
      <c r="C161" s="150" t="s">
        <v>436</v>
      </c>
      <c r="D161" s="240"/>
      <c r="E161" s="150" t="s">
        <v>435</v>
      </c>
    </row>
    <row r="162" spans="1:5" ht="15" customHeight="1">
      <c r="A162" s="244" t="s">
        <v>411</v>
      </c>
      <c r="B162" s="135"/>
      <c r="C162" s="145">
        <v>834851870</v>
      </c>
      <c r="E162" s="145">
        <v>857068571</v>
      </c>
    </row>
    <row r="163" spans="1:5" ht="20.100000000000001" customHeight="1">
      <c r="A163" s="135" t="s">
        <v>224</v>
      </c>
      <c r="B163" s="135"/>
      <c r="C163" s="145">
        <v>1316328697</v>
      </c>
      <c r="E163" s="145">
        <v>1172508335</v>
      </c>
    </row>
    <row r="164" spans="1:5" ht="20.25" hidden="1" customHeight="1">
      <c r="A164" s="231" t="s">
        <v>223</v>
      </c>
      <c r="B164" s="231"/>
      <c r="C164" s="145"/>
      <c r="E164" s="145"/>
    </row>
    <row r="165" spans="1:5" ht="15" hidden="1" customHeight="1">
      <c r="A165" s="234" t="s">
        <v>381</v>
      </c>
      <c r="B165" s="135"/>
      <c r="C165" s="145"/>
      <c r="E165" s="145"/>
    </row>
    <row r="166" spans="1:5">
      <c r="A166" s="150" t="s">
        <v>218</v>
      </c>
      <c r="B166" s="135"/>
      <c r="C166" s="151">
        <f>SUM(C161:C165)</f>
        <v>2151180567</v>
      </c>
      <c r="E166" s="151">
        <f>SUM(E161:E165)</f>
        <v>2029576906</v>
      </c>
    </row>
    <row r="167" spans="1:5">
      <c r="A167" s="150"/>
      <c r="B167" s="135"/>
      <c r="C167" s="151"/>
      <c r="E167" s="151"/>
    </row>
    <row r="168" spans="1:5" ht="25.5">
      <c r="A168" s="135" t="s">
        <v>361</v>
      </c>
      <c r="B168" s="135"/>
      <c r="C168" s="150" t="str">
        <f>C161</f>
        <v>Từ 01/01/2023 tới 31/03/2023</v>
      </c>
      <c r="D168" s="29"/>
      <c r="E168" s="150" t="str">
        <f>E161</f>
        <v>Từ 01/10/2022 tới 31/12/2022</v>
      </c>
    </row>
    <row r="169" spans="1:5">
      <c r="A169" s="135" t="s">
        <v>220</v>
      </c>
      <c r="B169" s="135"/>
      <c r="C169" s="145">
        <v>311948680</v>
      </c>
      <c r="E169" s="145">
        <v>162715942</v>
      </c>
    </row>
    <row r="170" spans="1:5">
      <c r="A170" s="270" t="s">
        <v>412</v>
      </c>
      <c r="B170" s="269"/>
      <c r="C170" s="145">
        <v>26630138</v>
      </c>
      <c r="E170" s="145">
        <v>91084885</v>
      </c>
    </row>
    <row r="171" spans="1:5">
      <c r="A171" s="270" t="s">
        <v>430</v>
      </c>
      <c r="B171" s="243"/>
      <c r="C171" s="145"/>
      <c r="E171" s="145">
        <v>101678084</v>
      </c>
    </row>
    <row r="172" spans="1:5">
      <c r="A172" s="150" t="s">
        <v>218</v>
      </c>
      <c r="B172" s="150"/>
      <c r="C172" s="160">
        <f>SUM(C169:C171)</f>
        <v>338578818</v>
      </c>
      <c r="E172" s="160">
        <f>SUM(E169:E171)</f>
        <v>355478911</v>
      </c>
    </row>
    <row r="173" spans="1:5">
      <c r="A173" s="150"/>
      <c r="B173" s="135"/>
      <c r="C173" s="151"/>
      <c r="E173" s="151"/>
    </row>
    <row r="174" spans="1:5" ht="25.5">
      <c r="A174" s="135" t="s">
        <v>362</v>
      </c>
      <c r="B174" s="135"/>
      <c r="C174" s="160" t="str">
        <f>C168</f>
        <v>Từ 01/01/2023 tới 31/03/2023</v>
      </c>
      <c r="D174" s="29"/>
      <c r="E174" s="160" t="str">
        <f>E168</f>
        <v>Từ 01/10/2022 tới 31/12/2022</v>
      </c>
    </row>
    <row r="175" spans="1:5">
      <c r="A175" s="236" t="s">
        <v>382</v>
      </c>
      <c r="B175" s="235"/>
      <c r="C175" s="241">
        <v>34824</v>
      </c>
      <c r="E175" s="241"/>
    </row>
    <row r="176" spans="1:5">
      <c r="A176" s="135" t="s">
        <v>342</v>
      </c>
      <c r="B176" s="135"/>
      <c r="C176" s="145">
        <v>1392820407</v>
      </c>
      <c r="E176" s="145">
        <v>1269499998</v>
      </c>
    </row>
    <row r="177" spans="1:6">
      <c r="A177" s="135" t="s">
        <v>343</v>
      </c>
      <c r="B177" s="135"/>
      <c r="C177" s="113">
        <v>28000386</v>
      </c>
      <c r="E177" s="113">
        <v>27554061</v>
      </c>
    </row>
    <row r="178" spans="1:6">
      <c r="A178" s="244" t="s">
        <v>413</v>
      </c>
      <c r="B178" s="243"/>
      <c r="C178" s="113">
        <v>214130298</v>
      </c>
      <c r="E178" s="113">
        <v>214130298</v>
      </c>
    </row>
    <row r="179" spans="1:6">
      <c r="A179" s="311" t="s">
        <v>437</v>
      </c>
      <c r="B179" s="135"/>
      <c r="C179" s="312">
        <v>310810500</v>
      </c>
      <c r="E179" s="312">
        <v>310810500</v>
      </c>
    </row>
    <row r="180" spans="1:6" hidden="1">
      <c r="A180" s="162" t="s">
        <v>334</v>
      </c>
      <c r="B180" s="135"/>
      <c r="C180" s="145"/>
      <c r="E180" s="145"/>
    </row>
    <row r="181" spans="1:6">
      <c r="A181" s="311" t="s">
        <v>438</v>
      </c>
      <c r="B181" s="260"/>
      <c r="C181" s="145"/>
      <c r="E181" s="145">
        <v>33392623</v>
      </c>
    </row>
    <row r="182" spans="1:6">
      <c r="A182" s="311" t="s">
        <v>439</v>
      </c>
      <c r="B182" s="135"/>
      <c r="C182" s="145">
        <v>92329004</v>
      </c>
      <c r="E182" s="145">
        <v>176109000</v>
      </c>
    </row>
    <row r="183" spans="1:6">
      <c r="A183" s="162" t="s">
        <v>222</v>
      </c>
      <c r="B183" s="135"/>
      <c r="C183" s="145">
        <v>4000000</v>
      </c>
      <c r="E183" s="145"/>
    </row>
    <row r="184" spans="1:6">
      <c r="A184" s="162" t="s">
        <v>221</v>
      </c>
      <c r="B184" s="135"/>
      <c r="C184" s="145">
        <v>65474939</v>
      </c>
      <c r="E184" s="145">
        <f>53114391+6376588</f>
        <v>59490979</v>
      </c>
    </row>
    <row r="185" spans="1:6" hidden="1">
      <c r="A185" s="238" t="s">
        <v>406</v>
      </c>
      <c r="B185" s="237"/>
      <c r="C185" s="145"/>
      <c r="E185" s="145"/>
    </row>
    <row r="186" spans="1:6">
      <c r="A186" s="150" t="s">
        <v>218</v>
      </c>
      <c r="B186" s="135"/>
      <c r="C186" s="151">
        <f>SUBTOTAL(9,C175:C184)</f>
        <v>2107600358</v>
      </c>
      <c r="E186" s="151">
        <f>SUBTOTAL(9,E175:E185)</f>
        <v>2090987459</v>
      </c>
    </row>
    <row r="187" spans="1:6" ht="15">
      <c r="A187" s="115"/>
      <c r="B187" s="115"/>
      <c r="C187" s="115"/>
      <c r="D187" s="115"/>
      <c r="E187" s="115"/>
      <c r="F187" s="115"/>
    </row>
    <row r="188" spans="1:6" ht="15.6" customHeight="1">
      <c r="A188" s="213"/>
      <c r="B188" s="214"/>
      <c r="C188" s="214"/>
      <c r="D188" s="369" t="s">
        <v>431</v>
      </c>
      <c r="E188" s="369"/>
      <c r="F188" s="369"/>
    </row>
    <row r="189" spans="1:6" ht="15.75">
      <c r="A189" s="215" t="s">
        <v>217</v>
      </c>
      <c r="B189" s="371" t="s">
        <v>216</v>
      </c>
      <c r="C189" s="371"/>
      <c r="D189" s="371"/>
      <c r="E189" s="372" t="s">
        <v>310</v>
      </c>
      <c r="F189" s="372"/>
    </row>
    <row r="190" spans="1:6" ht="15.75">
      <c r="A190" s="216" t="s">
        <v>215</v>
      </c>
      <c r="B190" s="367" t="s">
        <v>215</v>
      </c>
      <c r="C190" s="367"/>
      <c r="D190" s="367"/>
      <c r="E190" s="368" t="s">
        <v>364</v>
      </c>
      <c r="F190" s="368"/>
    </row>
    <row r="191" spans="1:6" ht="15.75">
      <c r="A191" s="214"/>
      <c r="B191" s="214"/>
      <c r="C191" s="214"/>
      <c r="D191" s="216"/>
      <c r="E191" s="216"/>
      <c r="F191" s="217"/>
    </row>
    <row r="192" spans="1:6" ht="38.25" customHeight="1">
      <c r="A192" s="216"/>
      <c r="B192" s="214"/>
      <c r="C192" s="216"/>
      <c r="D192" s="214"/>
      <c r="E192" s="216"/>
      <c r="F192" s="217"/>
    </row>
    <row r="193" spans="1:6" ht="26.25" customHeight="1">
      <c r="A193" s="216"/>
      <c r="B193" s="214"/>
      <c r="C193" s="216"/>
      <c r="D193" s="214"/>
      <c r="E193" s="216"/>
      <c r="F193" s="217"/>
    </row>
    <row r="194" spans="1:6" ht="37.5" customHeight="1">
      <c r="A194" s="216"/>
      <c r="B194" s="214"/>
      <c r="C194" s="214"/>
      <c r="D194" s="219"/>
      <c r="E194" s="219"/>
      <c r="F194" s="217"/>
    </row>
    <row r="195" spans="1:6" ht="15">
      <c r="A195" s="218"/>
      <c r="B195" s="115"/>
      <c r="C195" s="115"/>
      <c r="D195" s="115"/>
      <c r="E195" s="115"/>
      <c r="F195" s="116"/>
    </row>
    <row r="196" spans="1:6" ht="15">
      <c r="A196" s="220"/>
      <c r="B196" s="115"/>
      <c r="C196" s="115"/>
      <c r="D196" s="115"/>
      <c r="E196" s="115"/>
      <c r="F196" s="116"/>
    </row>
    <row r="197" spans="1:6" ht="15">
      <c r="A197" s="193"/>
      <c r="B197" s="115"/>
      <c r="C197" s="115"/>
      <c r="D197" s="115"/>
      <c r="E197" s="115"/>
      <c r="F197" s="116"/>
    </row>
    <row r="198" spans="1:6" ht="15">
      <c r="A198" s="193"/>
      <c r="B198" s="115"/>
      <c r="C198" s="115"/>
      <c r="D198" s="115"/>
      <c r="E198" s="115"/>
      <c r="F198" s="116"/>
    </row>
    <row r="199" spans="1:6" ht="15">
      <c r="A199" s="193"/>
      <c r="B199" s="115"/>
      <c r="C199" s="115"/>
      <c r="D199" s="115"/>
      <c r="E199" s="115"/>
      <c r="F199" s="116"/>
    </row>
    <row r="200" spans="1:6" ht="15">
      <c r="A200" s="115"/>
      <c r="B200" s="115"/>
      <c r="C200" s="115"/>
      <c r="D200" s="115"/>
      <c r="E200" s="115"/>
      <c r="F200" s="116"/>
    </row>
  </sheetData>
  <mergeCells count="56">
    <mergeCell ref="B29:C29"/>
    <mergeCell ref="A98:B98"/>
    <mergeCell ref="A117:C117"/>
    <mergeCell ref="B189:D189"/>
    <mergeCell ref="E189:F189"/>
    <mergeCell ref="A49:F49"/>
    <mergeCell ref="A44:F44"/>
    <mergeCell ref="A45:F45"/>
    <mergeCell ref="A46:F46"/>
    <mergeCell ref="A47:F47"/>
    <mergeCell ref="A48:F48"/>
    <mergeCell ref="A91:B91"/>
    <mergeCell ref="A80:A81"/>
    <mergeCell ref="A50:F50"/>
    <mergeCell ref="A54:F54"/>
    <mergeCell ref="A36:F36"/>
    <mergeCell ref="A41:F41"/>
    <mergeCell ref="A42:F42"/>
    <mergeCell ref="B190:D190"/>
    <mergeCell ref="E190:F190"/>
    <mergeCell ref="D188:F188"/>
    <mergeCell ref="A161:B161"/>
    <mergeCell ref="A95:B95"/>
    <mergeCell ref="A94:B94"/>
    <mergeCell ref="A12:F12"/>
    <mergeCell ref="A92:B92"/>
    <mergeCell ref="A93:B93"/>
    <mergeCell ref="A55:F55"/>
    <mergeCell ref="A56:F56"/>
    <mergeCell ref="A57:F57"/>
    <mergeCell ref="A58:F58"/>
    <mergeCell ref="A59:F59"/>
    <mergeCell ref="A71:F71"/>
    <mergeCell ref="B80:C80"/>
    <mergeCell ref="D80:E80"/>
    <mergeCell ref="B27:C27"/>
    <mergeCell ref="A13:F13"/>
    <mergeCell ref="B22:C22"/>
    <mergeCell ref="B24:C24"/>
    <mergeCell ref="B28:C28"/>
    <mergeCell ref="A5:F5"/>
    <mergeCell ref="A1:D1"/>
    <mergeCell ref="E1:F1"/>
    <mergeCell ref="A2:D2"/>
    <mergeCell ref="E2:F2"/>
    <mergeCell ref="A3:D3"/>
    <mergeCell ref="A6:F6"/>
    <mergeCell ref="A8:F8"/>
    <mergeCell ref="A9:F9"/>
    <mergeCell ref="A10:F10"/>
    <mergeCell ref="A11:F11"/>
    <mergeCell ref="A14:F14"/>
    <mergeCell ref="B20:C20"/>
    <mergeCell ref="B21:C21"/>
    <mergeCell ref="B26:C26"/>
    <mergeCell ref="B23:C23"/>
  </mergeCells>
  <pageMargins left="0.5" right="0.25" top="0.75" bottom="0.75" header="0.3" footer="0.3"/>
  <pageSetup paperSize="9" scale="80" fitToHeight="0" orientation="portrait" r:id="rId1"/>
  <rowBreaks count="3" manualBreakCount="3">
    <brk id="52" max="5" man="1"/>
    <brk id="104" max="5" man="1"/>
    <brk id="173" max="5" man="1"/>
  </rowBreaks>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y4JYvHhq/M/rURSSOYyEBDZ86yA=</DigestValue>
    </Reference>
    <Reference URI="#idOfficeObject" Type="http://www.w3.org/2000/09/xmldsig#Object">
      <DigestMethod Algorithm="http://www.w3.org/2000/09/xmldsig#sha1"/>
      <DigestValue>Qo93SP8w1p2Fr832u39s9+AFBQ8=</DigestValue>
    </Reference>
  </SignedInfo>
  <SignatureValue>
    JAFmXoW5z8qZuZ//TnGOY/Fm/ixoOj30vgTRdGfQeDAEpg9EA/L3BrrRwjXMPu8WdjeWMSbK
    POhQVUcBEl3pGZR+UDFs00oFdSbY6AvKTkWh3hdtSPJY4sQzvCxlGciXCvodUOC9C7yshzK8
    /Yqe+i5D7gHZEddM3vYZqCjbpTE=
  </SignatureValue>
  <KeyInfo>
    <KeyValue>
      <RSAKeyValue>
        <Modulus>
            nNNylyQ0M4VlXqoFlrZZzowSFXkkOPKIicVocG7k69OZVMKuc8/1g8DY2Li8XOvwpZN89MY+
            AHGC/ctSVZhGEH1ccBfT/GdK1m2c/P+utcTDdT8AfSzfH5709O13hALF/CyGjxgw5jFpQ5ko
            ES1Bqrw/CexSzN5hrX8FNfQjQKs=
          </Modulus>
        <Exponent>AQAB</Exponent>
      </RSAKeyValue>
    </KeyValue>
    <X509Data>
      <X509Certificate>
          MIIEIjCCAwqgAwIBAgIQVAM/XkglZsUBGbNa5mSdazANBgkqhkiG9w0BAQUFADBJMQswCQYD
          VQQGEwJWTjEOMAwGA1UEBxMFSGFub2kxGTAXBgNVBAoTEEJrYXYgQ29ycG9yYXRpb24xDzAN
          BgNVBAMTBkJrYXZDQTAeFw0yMTA0MjMwMzM3MjRaFw0yNDA1MTAwODAzMDdaMHcxHjAcBgoJ
          kiaJk/IsZAEBDA5NU1Q6MDEwMjk3MDY5NTE0MDIGA1UEAwwrQ8OUTkcgVFkgQ+G7lCBQSOG6
          pk4gUVXhuqJOIEzDnSBRVeG7uCBBTUJFUjESMBAGA1UECAwJSMOgIE7hu5lpMQswCQYDVQQG
          EwJWTjCBnzANBgkqhkiG9w0BAQEFAAOBjQAwgYkCgYEAnNNylyQ0M4VlXqoFlrZZzowSFXkk
          OPKIicVocG7k69OZVMKuc8/1g8DY2Li8XOvwpZN89MY+AHGC/ctSVZhGEH1ccBfT/GdK1m2c
          /P+utcTDdT8AfSzfH5709O13hALF/CyGjxgw5jFpQ5koES1Bqrw/CexSzN5hrX8FNfQjQKsC
          AwEAAaOCAVowggFWMDEGCCsGAQUFBwEBBCUwIzAhBggrBgEFBQcwAYYVaHR0cDovL29jc3Au
          YmthdmNhLnZuMB0GA1UdDgQWBBQ1FK3TPgen6z+HB8D2kYc3vIAZMjAMBgNVHRMBAf8EAjAA
          MB8GA1UdIwQYMBaAFB6wD0iX39DDZ6dGhDtYO4gNU5SGMH8GA1UdHwR4MHYwdKAjoCGGH2h0
          dHA6Ly9jcmwuYmthdmNhLnZuL0JrYXZDQS5jcmyiTaRLMEkxDzANBgNVBAMMBkJrYXZDQTEZ
          MBcGA1UECgwQQmthdiBDb3Jwb3JhdGlvbjEOMAwGA1UEBwwFSGFub2kxCzAJBgNVBAYTAlZO
          MA4GA1UdDwEB/wQEAwIE8DAfBgNVHSUEGDAWBggrBgEFBQcDBAYKKwYBBAGCNwoDDDAhBgNV
          HREEGjAYgRZ0aHVuZ2EudDEwQG91dGxvb2suY29tMA0GCSqGSIb3DQEBBQUAA4IBAQAH/ggS
          dPK2dR9U3wb9vKwKjlepzFD1eQg1DH0bBIZLPX4uBdeyytsNm4eYvpIZ9SsHi0Yncu0EHd/U
          k9FyAcJWSyvQaHhUfFX1iCX+L7j2hwZQpgaGkUH9gsHQYAHmtEnh4C+3HPoBiOnSCfBvvRrq
          DLaW+IClrKS8Od7+ITW+aUThzWeFmihmffMqC1mLemdr9s3YSruml2fIGze6hwBT0LaUHIai
          Tb9zC1DN3wzOIowno2IgPv71HpJjuad+KCOG0p/kHZ56Sabo8nvCLfTjx6q+n+ZQBrvYv+0q
          Js82JG2Z7Fe3KnGUSvPLZJh7W5zaG7vvQIHG1r0H7djZRnX1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3"/>
            <mdssi:RelationshipReference SourceId="rId7"/>
            <mdssi:RelationshipReference SourceId="rId12"/>
            <mdssi:RelationshipReference SourceId="rId2"/>
            <mdssi:RelationshipReference SourceId="rId1"/>
            <mdssi:RelationshipReference SourceId="rId6"/>
            <mdssi:RelationshipReference SourceId="rId11"/>
            <mdssi:RelationshipReference SourceId="rId5"/>
            <mdssi:RelationshipReference SourceId="rId10"/>
            <mdssi:RelationshipReference SourceId="rId4"/>
            <mdssi:RelationshipReference SourceId="rId9"/>
          </Transform>
          <Transform Algorithm="http://www.w3.org/TR/2001/REC-xml-c14n-20010315"/>
        </Transforms>
        <DigestMethod Algorithm="http://www.w3.org/2000/09/xmldsig#sha1"/>
        <DigestValue>mkt5b3FbCuiKTXPMhdxMO2VX9Dk=</DigestValue>
      </Reference>
      <Reference URI="/xl/calcChain.xml?ContentType=application/vnd.openxmlformats-officedocument.spreadsheetml.calcChain+xml">
        <DigestMethod Algorithm="http://www.w3.org/2000/09/xmldsig#sha1"/>
        <DigestValue>FbTnqeVCDtcsEB9GXamWamC9LkA=</DigestValue>
      </Reference>
      <Reference URI="/xl/externalLinks/externalLink1.xml?ContentType=application/vnd.openxmlformats-officedocument.spreadsheetml.externalLink+xml">
        <DigestMethod Algorithm="http://www.w3.org/2000/09/xmldsig#sha1"/>
        <DigestValue>qSaVAWPPQl64vlyXIwJ0HQnXmkg=</DigestValue>
      </Reference>
      <Reference URI="/xl/externalLinks/externalLink2.xml?ContentType=application/vnd.openxmlformats-officedocument.spreadsheetml.externalLink+xml">
        <DigestMethod Algorithm="http://www.w3.org/2000/09/xmldsig#sha1"/>
        <DigestValue>O+wYllAC35R13kDG9zux/qRoSYU=</DigestValue>
      </Reference>
      <Reference URI="/xl/externalLinks/externalLink3.xml?ContentType=application/vnd.openxmlformats-officedocument.spreadsheetml.externalLink+xml">
        <DigestMethod Algorithm="http://www.w3.org/2000/09/xmldsig#sha1"/>
        <DigestValue>6Riy3HPDfyH5/PLV9bgGuLyWq8Y=</DigestValue>
      </Reference>
      <Reference URI="/xl/externalLinks/externalLink4.xml?ContentType=application/vnd.openxmlformats-officedocument.spreadsheetml.externalLink+xml">
        <DigestMethod Algorithm="http://www.w3.org/2000/09/xmldsig#sha1"/>
        <DigestValue>9gCZsZf+ivh/1LpuJzaeEYj9mbw=</DigestValue>
      </Reference>
      <Reference URI="/xl/externalLinks/externalLink5.xml?ContentType=application/vnd.openxmlformats-officedocument.spreadsheetml.externalLink+xml">
        <DigestMethod Algorithm="http://www.w3.org/2000/09/xmldsig#sha1"/>
        <DigestValue>e2qaiAA0QYOXy9oR8SLDEC/8W+o=</DigestValue>
      </Reference>
      <Reference URI="/xl/printerSettings/printerSettings1.bin?ContentType=application/vnd.openxmlformats-officedocument.spreadsheetml.printerSettings">
        <DigestMethod Algorithm="http://www.w3.org/2000/09/xmldsig#sha1"/>
        <DigestValue>jV61c1CWl9BK0dNBF89aCHWhGlY=</DigestValue>
      </Reference>
      <Reference URI="/xl/printerSettings/printerSettings2.bin?ContentType=application/vnd.openxmlformats-officedocument.spreadsheetml.printerSettings">
        <DigestMethod Algorithm="http://www.w3.org/2000/09/xmldsig#sha1"/>
        <DigestValue>Hn8w1jri6EjUUpZrL0Ll+i4G30Q=</DigestValue>
      </Reference>
      <Reference URI="/xl/printerSettings/printerSettings3.bin?ContentType=application/vnd.openxmlformats-officedocument.spreadsheetml.printerSettings">
        <DigestMethod Algorithm="http://www.w3.org/2000/09/xmldsig#sha1"/>
        <DigestValue>Hn8w1jri6EjUUpZrL0Ll+i4G30Q=</DigestValue>
      </Reference>
      <Reference URI="/xl/printerSettings/printerSettings4.bin?ContentType=application/vnd.openxmlformats-officedocument.spreadsheetml.printerSettings">
        <DigestMethod Algorithm="http://www.w3.org/2000/09/xmldsig#sha1"/>
        <DigestValue>0bvZRDjLxa6FJwKsfpTLqJsnmBM=</DigestValue>
      </Reference>
      <Reference URI="/xl/sharedStrings.xml?ContentType=application/vnd.openxmlformats-officedocument.spreadsheetml.sharedStrings+xml">
        <DigestMethod Algorithm="http://www.w3.org/2000/09/xmldsig#sha1"/>
        <DigestValue>0IdU9nlb82LhoFl3iK3tuRhMJTs=</DigestValue>
      </Reference>
      <Reference URI="/xl/styles.xml?ContentType=application/vnd.openxmlformats-officedocument.spreadsheetml.styles+xml">
        <DigestMethod Algorithm="http://www.w3.org/2000/09/xmldsig#sha1"/>
        <DigestValue>5DccbP7RLG+SEdeiRnagZVcv0S8=</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svVV/+np3HxfKZNpGI7INEi1G68=</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sheet1.xml?ContentType=application/vnd.openxmlformats-officedocument.spreadsheetml.worksheet+xml">
        <DigestMethod Algorithm="http://www.w3.org/2000/09/xmldsig#sha1"/>
        <DigestValue>iGpLXTIveh7UiRQtMzXm9dapkOI=</DigestValue>
      </Reference>
      <Reference URI="/xl/worksheets/sheet2.xml?ContentType=application/vnd.openxmlformats-officedocument.spreadsheetml.worksheet+xml">
        <DigestMethod Algorithm="http://www.w3.org/2000/09/xmldsig#sha1"/>
        <DigestValue>RQ0j/xD4tayPXsl7VSXZpAW7Y2E=</DigestValue>
      </Reference>
      <Reference URI="/xl/worksheets/sheet3.xml?ContentType=application/vnd.openxmlformats-officedocument.spreadsheetml.worksheet+xml">
        <DigestMethod Algorithm="http://www.w3.org/2000/09/xmldsig#sha1"/>
        <DigestValue>vv7sV9Uytbq6HNNPmkEryrUWFcY=</DigestValue>
      </Reference>
      <Reference URI="/xl/worksheets/sheet4.xml?ContentType=application/vnd.openxmlformats-officedocument.spreadsheetml.worksheet+xml">
        <DigestMethod Algorithm="http://www.w3.org/2000/09/xmldsig#sha1"/>
        <DigestValue>Bv9xmNrrMRYvhmdDtPGQKPcrm68=</DigestValue>
      </Reference>
    </Manifest>
    <SignatureProperties>
      <SignatureProperty Id="idSignatureTime" Target="#idPackageSignature">
        <mdssi:SignatureTime>
          <mdssi:Format>YYYY-MM-DDThh:mm:ssTZD</mdssi:Format>
          <mdssi:Value>2023-04-20T13:18:29Z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6.2</WindowsVersion>
          <OfficeVersion>12.0</OfficeVersion>
          <ApplicationVersion>12.0</ApplicationVersion>
          <Monitors>1</Monitors>
          <HorizontalResolution>1600</HorizontalResolution>
          <VerticalResolution>900</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CDKT </vt:lpstr>
      <vt:lpstr>KQHDKQ </vt:lpstr>
      <vt:lpstr>LCTT</vt:lpstr>
      <vt:lpstr>TMBCTC</vt:lpstr>
      <vt:lpstr>'CDKT '!Print_Area</vt:lpstr>
      <vt:lpstr>'KQHDKQ '!Print_Area</vt:lpstr>
      <vt:lpstr>LCTT!Print_Area</vt:lpstr>
      <vt:lpstr>TMBCTC!Print_Area</vt:lpstr>
      <vt:lpstr>'CDKT '!Print_Titles</vt:lpstr>
    </vt:vector>
  </TitlesOfParts>
  <Company>VFM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hanhnguyen</dc:creator>
  <cp:lastModifiedBy>PC</cp:lastModifiedBy>
  <cp:lastPrinted>2023-01-20T14:58:37Z</cp:lastPrinted>
  <dcterms:created xsi:type="dcterms:W3CDTF">2007-01-26T01:44:52Z</dcterms:created>
  <dcterms:modified xsi:type="dcterms:W3CDTF">2023-04-20T13:18:29Z</dcterms:modified>
</cp:coreProperties>
</file>